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440" windowWidth="15240" windowHeight="8556" activeTab="0"/>
  </bookViews>
  <sheets>
    <sheet name="Championship Points" sheetId="1" r:id="rId1"/>
    <sheet name="Rd1 Broadford" sheetId="2" r:id="rId2"/>
    <sheet name="Championship Scoring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<sst xmlns="http://schemas.openxmlformats.org/spreadsheetml/2006/main" count="272" uniqueCount="145">
  <si>
    <t>Place</t>
  </si>
  <si>
    <t>Driver</t>
  </si>
  <si>
    <t>Class</t>
  </si>
  <si>
    <t>SNA</t>
  </si>
  <si>
    <t>SNC</t>
  </si>
  <si>
    <t>SNB</t>
  </si>
  <si>
    <t>CLASS CHAMPIONSHIPS</t>
  </si>
  <si>
    <t>Standard NA</t>
  </si>
  <si>
    <t>Standard NB</t>
  </si>
  <si>
    <t>Standard NC</t>
  </si>
  <si>
    <t>Open</t>
  </si>
  <si>
    <t>Restricted Open</t>
  </si>
  <si>
    <t>Overall Points</t>
  </si>
  <si>
    <t>RES</t>
  </si>
  <si>
    <t>OPN</t>
  </si>
  <si>
    <t>Order of Classes</t>
  </si>
  <si>
    <t>·</t>
  </si>
  <si>
    <t>Standard NA and Standard NB (equal)</t>
  </si>
  <si>
    <t>1st in class</t>
  </si>
  <si>
    <t xml:space="preserve">2nd </t>
  </si>
  <si>
    <t>3rd</t>
  </si>
  <si>
    <t>4th</t>
  </si>
  <si>
    <t>5th</t>
  </si>
  <si>
    <t>Award of points for each event</t>
  </si>
  <si>
    <t>SMOD</t>
  </si>
  <si>
    <t>Super Modified</t>
  </si>
  <si>
    <t>NA Clubman</t>
  </si>
  <si>
    <t>NB Clubman</t>
  </si>
  <si>
    <t>Standard ND</t>
  </si>
  <si>
    <t>NBC</t>
  </si>
  <si>
    <t>NAC</t>
  </si>
  <si>
    <t>Car No</t>
  </si>
  <si>
    <t>Fastest Lap</t>
  </si>
  <si>
    <t>Posted in:</t>
  </si>
  <si>
    <t>-</t>
  </si>
  <si>
    <t>S9</t>
  </si>
  <si>
    <t>S7</t>
  </si>
  <si>
    <t># Entrants</t>
  </si>
  <si>
    <t>S25</t>
  </si>
  <si>
    <t>Alan</t>
  </si>
  <si>
    <t>CONRAD</t>
  </si>
  <si>
    <t>Tim</t>
  </si>
  <si>
    <t>MEADEN</t>
  </si>
  <si>
    <t>Noel</t>
  </si>
  <si>
    <t>HERITAGE</t>
  </si>
  <si>
    <t>Simeon</t>
  </si>
  <si>
    <t>OUZAS</t>
  </si>
  <si>
    <t>MX5 Vic - MOTORSPORT CHAMPIONSHIP 2017</t>
  </si>
  <si>
    <t>The Class Championship points score for a competitor is the sum of the points score from each round, omitting the competitor’s two worst results</t>
  </si>
  <si>
    <t>The Club Sprint Champion is the competitor who accrues the most overall Class Sprint Championship points for the season, with no dropped rounds</t>
  </si>
  <si>
    <t>6th and higher</t>
  </si>
  <si>
    <t>The adjustment to awarded points for each round will be made as follows:</t>
  </si>
  <si>
    <t>Equal or better than Benchmark Time</t>
  </si>
  <si>
    <t>0.001s to 1.000s over Benchmark Time</t>
  </si>
  <si>
    <t>1.001s to 2.000s over Benchmark Time</t>
  </si>
  <si>
    <t>2.001s to 3.000s over Benchmark Time</t>
  </si>
  <si>
    <t>Greater than 3.000s over Benchmark Time</t>
  </si>
  <si>
    <t>+10pts</t>
  </si>
  <si>
    <t>+5pts</t>
  </si>
  <si>
    <t>+0pts</t>
  </si>
  <si>
    <t>-5pts</t>
  </si>
  <si>
    <t>-10pts</t>
  </si>
  <si>
    <t xml:space="preserve">Overall points are based on points scored within a class, including cross-class adjustments (so that drivers will always receive less overall points than a driver with a faster time from a slower class.) and Benchmark Time adjustments (+/- pts for relativity to Benchmark Time) </t>
  </si>
  <si>
    <t>NA/NB Modified</t>
  </si>
  <si>
    <t>NC/ND Modified</t>
  </si>
  <si>
    <t>SND</t>
  </si>
  <si>
    <t>ABMOD</t>
  </si>
  <si>
    <t>CDMOD</t>
  </si>
  <si>
    <t>Total Points</t>
  </si>
  <si>
    <t>1. Broadford 15/1/17</t>
  </si>
  <si>
    <t>2. Winton 5/2/17</t>
  </si>
  <si>
    <t>3. Winton 11/3/17</t>
  </si>
  <si>
    <t>4. Sandown 23/4/17</t>
  </si>
  <si>
    <t>5. Sandown 13/5/17</t>
  </si>
  <si>
    <t>7. Winton 13/8/17</t>
  </si>
  <si>
    <t>8. Sandown 2/9/17</t>
  </si>
  <si>
    <t>9. Sydney MSP 18/11/17</t>
  </si>
  <si>
    <t>10. Philliip Island 10/12/17</t>
  </si>
  <si>
    <t>6. Phillip Island 1/7/17</t>
  </si>
  <si>
    <t>NA/NB Modified and NC/ND Modified (equal)</t>
  </si>
  <si>
    <t>NA Clubman and NB Clubman (equal)</t>
  </si>
  <si>
    <t>Standard NC and Standard ND (equal)</t>
  </si>
  <si>
    <t>1:07.1616</t>
  </si>
  <si>
    <t>S28</t>
  </si>
  <si>
    <t>1:09.6818</t>
  </si>
  <si>
    <t>1:09.7018</t>
  </si>
  <si>
    <t>S19</t>
  </si>
  <si>
    <t>1:10.1193</t>
  </si>
  <si>
    <t>1:12.2222</t>
  </si>
  <si>
    <t>1:13.3239</t>
  </si>
  <si>
    <t>1:14.0906</t>
  </si>
  <si>
    <t>1:14.1392</t>
  </si>
  <si>
    <t>S13</t>
  </si>
  <si>
    <t>1:14.2577</t>
  </si>
  <si>
    <t>1:14.4776</t>
  </si>
  <si>
    <t>1:14.5002</t>
  </si>
  <si>
    <t>1:15.6634</t>
  </si>
  <si>
    <t>S21</t>
  </si>
  <si>
    <t>1:15.7799</t>
  </si>
  <si>
    <t>1:16.3915</t>
  </si>
  <si>
    <t>S15</t>
  </si>
  <si>
    <t>1:16.9036</t>
  </si>
  <si>
    <t>1:19.5228</t>
  </si>
  <si>
    <t>Ibrahim RAFEL</t>
  </si>
  <si>
    <t xml:space="preserve">Ibrahim </t>
  </si>
  <si>
    <t>RAFEL</t>
  </si>
  <si>
    <t>Steve</t>
  </si>
  <si>
    <t>WILLIAMSZ</t>
  </si>
  <si>
    <t xml:space="preserve">Gareth </t>
  </si>
  <si>
    <t>PEDLEY</t>
  </si>
  <si>
    <t>Tony</t>
  </si>
  <si>
    <t>MASLEN</t>
  </si>
  <si>
    <t>Lap record</t>
  </si>
  <si>
    <t>secs off record</t>
  </si>
  <si>
    <t>New lap record</t>
  </si>
  <si>
    <t>n/a</t>
  </si>
  <si>
    <t>NotSet</t>
  </si>
  <si>
    <t>Dave MOORE</t>
  </si>
  <si>
    <t>Tim MEADEN</t>
  </si>
  <si>
    <t>Ray MONIK</t>
  </si>
  <si>
    <t>Noel HERITAGE</t>
  </si>
  <si>
    <t>Robert DOWNES</t>
  </si>
  <si>
    <t>John REID</t>
  </si>
  <si>
    <t>Simeon OUZAS</t>
  </si>
  <si>
    <t>Murray SEYMOUR</t>
  </si>
  <si>
    <t>Allison RAFEL</t>
  </si>
  <si>
    <t>Jarrah PITT</t>
  </si>
  <si>
    <t>Gareth PEDLEY</t>
  </si>
  <si>
    <t>Ajith PERERA</t>
  </si>
  <si>
    <t>Tony MASLEN</t>
  </si>
  <si>
    <t>Alan CONRAD</t>
  </si>
  <si>
    <t>Ibrahim</t>
  </si>
  <si>
    <t>Steve WILLIAMSZ</t>
  </si>
  <si>
    <t>Allison</t>
  </si>
  <si>
    <t>Gareth</t>
  </si>
  <si>
    <t>XClass Adjust</t>
  </si>
  <si>
    <t>Bmark Adjust</t>
  </si>
  <si>
    <t>Posn Pts</t>
  </si>
  <si>
    <t xml:space="preserve">Overall </t>
  </si>
  <si>
    <t>Dave</t>
  </si>
  <si>
    <t>MOORE</t>
  </si>
  <si>
    <t>Robert</t>
  </si>
  <si>
    <t>DOWNES</t>
  </si>
  <si>
    <t>Murray</t>
  </si>
  <si>
    <t>SEYMOUR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</si>
</sst>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.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0"/>
      <name val="Arial Unicode MS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32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179" fontId="0" fillId="32" borderId="0" xfId="0" applyNumberForma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0" fillId="34" borderId="1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6" fillId="37" borderId="0" xfId="0" applyFont="1" applyFill="1" applyBorder="1" applyAlignment="1">
      <alignment/>
    </xf>
    <xf numFmtId="49" fontId="0" fillId="37" borderId="0" xfId="0" applyNumberFormat="1" applyFill="1" applyBorder="1" applyAlignment="1">
      <alignment/>
    </xf>
    <xf numFmtId="0" fontId="5" fillId="37" borderId="0" xfId="0" applyFont="1" applyFill="1" applyBorder="1" applyAlignment="1" quotePrefix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6" fillId="11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5" fillId="37" borderId="12" xfId="0" applyNumberFormat="1" applyFont="1" applyFill="1" applyBorder="1" applyAlignment="1">
      <alignment horizontal="center"/>
    </xf>
    <xf numFmtId="0" fontId="5" fillId="37" borderId="13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5" fillId="35" borderId="13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5" fillId="32" borderId="12" xfId="0" applyNumberFormat="1" applyFont="1" applyFill="1" applyBorder="1" applyAlignment="1">
      <alignment horizontal="center"/>
    </xf>
    <xf numFmtId="0" fontId="5" fillId="32" borderId="13" xfId="0" applyNumberFormat="1" applyFont="1" applyFill="1" applyBorder="1" applyAlignment="1">
      <alignment horizontal="center"/>
    </xf>
    <xf numFmtId="0" fontId="5" fillId="32" borderId="14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11" borderId="12" xfId="0" applyNumberFormat="1" applyFont="1" applyFill="1" applyBorder="1" applyAlignment="1">
      <alignment horizontal="center"/>
    </xf>
    <xf numFmtId="0" fontId="5" fillId="11" borderId="13" xfId="0" applyNumberFormat="1" applyFont="1" applyFill="1" applyBorder="1" applyAlignment="1">
      <alignment horizontal="center"/>
    </xf>
    <xf numFmtId="0" fontId="5" fillId="11" borderId="14" xfId="0" applyNumberFormat="1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5" fillId="36" borderId="13" xfId="0" applyNumberFormat="1" applyFont="1" applyFill="1" applyBorder="1" applyAlignment="1">
      <alignment horizontal="center"/>
    </xf>
    <xf numFmtId="0" fontId="5" fillId="36" borderId="14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53" applyAlignment="1" applyProtection="1">
      <alignment horizontal="center"/>
      <protection/>
    </xf>
    <xf numFmtId="0" fontId="0" fillId="11" borderId="15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 quotePrefix="1">
      <alignment vertical="top"/>
    </xf>
    <xf numFmtId="0" fontId="0" fillId="0" borderId="0" xfId="0" applyFont="1" applyAlignment="1">
      <alignment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5" fillId="38" borderId="0" xfId="0" applyFont="1" applyFill="1" applyBorder="1" applyAlignment="1" quotePrefix="1">
      <alignment horizontal="center"/>
    </xf>
    <xf numFmtId="0" fontId="0" fillId="38" borderId="0" xfId="0" applyFill="1" applyAlignment="1">
      <alignment horizontal="center"/>
    </xf>
    <xf numFmtId="0" fontId="5" fillId="38" borderId="12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5" fillId="38" borderId="13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14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5" fillId="39" borderId="12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5" fillId="39" borderId="13" xfId="0" applyNumberFormat="1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5" fillId="39" borderId="14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0" fontId="5" fillId="13" borderId="12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5" fillId="13" borderId="13" xfId="0" applyNumberFormat="1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/>
    </xf>
    <xf numFmtId="0" fontId="5" fillId="13" borderId="14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79" fontId="0" fillId="39" borderId="0" xfId="0" applyNumberFormat="1" applyFill="1" applyBorder="1" applyAlignment="1">
      <alignment horizontal="center"/>
    </xf>
    <xf numFmtId="0" fontId="0" fillId="39" borderId="0" xfId="0" applyFont="1" applyFill="1" applyAlignment="1">
      <alignment/>
    </xf>
    <xf numFmtId="179" fontId="0" fillId="13" borderId="0" xfId="0" applyNumberFormat="1" applyFill="1" applyBorder="1" applyAlignment="1">
      <alignment horizontal="center"/>
    </xf>
    <xf numFmtId="0" fontId="0" fillId="13" borderId="0" xfId="0" applyFont="1" applyFill="1" applyAlignment="1">
      <alignment/>
    </xf>
    <xf numFmtId="0" fontId="6" fillId="39" borderId="0" xfId="0" applyFont="1" applyFill="1" applyBorder="1" applyAlignment="1">
      <alignment/>
    </xf>
    <xf numFmtId="179" fontId="0" fillId="39" borderId="0" xfId="0" applyNumberFormat="1" applyFill="1" applyBorder="1" applyAlignment="1">
      <alignment/>
    </xf>
    <xf numFmtId="0" fontId="6" fillId="13" borderId="0" xfId="0" applyFont="1" applyFill="1" applyBorder="1" applyAlignment="1">
      <alignment/>
    </xf>
    <xf numFmtId="179" fontId="0" fillId="13" borderId="0" xfId="0" applyNumberFormat="1" applyFill="1" applyBorder="1" applyAlignment="1">
      <alignment/>
    </xf>
    <xf numFmtId="0" fontId="6" fillId="38" borderId="0" xfId="0" applyFont="1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0" fontId="5" fillId="40" borderId="12" xfId="0" applyFont="1" applyFill="1" applyBorder="1" applyAlignment="1" quotePrefix="1">
      <alignment horizontal="center"/>
    </xf>
    <xf numFmtId="0" fontId="5" fillId="40" borderId="13" xfId="0" applyFont="1" applyFill="1" applyBorder="1" applyAlignment="1" quotePrefix="1">
      <alignment horizontal="center"/>
    </xf>
    <xf numFmtId="0" fontId="5" fillId="40" borderId="14" xfId="0" applyFont="1" applyFill="1" applyBorder="1" applyAlignment="1" quotePrefix="1">
      <alignment horizontal="center"/>
    </xf>
    <xf numFmtId="179" fontId="9" fillId="0" borderId="0" xfId="0" applyNumberFormat="1" applyFont="1" applyAlignment="1">
      <alignment horizontal="center" vertical="center"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>
      <alignment/>
    </xf>
    <xf numFmtId="0" fontId="0" fillId="32" borderId="24" xfId="0" applyFon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5" fillId="11" borderId="21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41" borderId="21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42" borderId="21" xfId="0" applyFont="1" applyFill="1" applyBorder="1" applyAlignment="1">
      <alignment horizontal="center" vertical="center"/>
    </xf>
    <xf numFmtId="0" fontId="5" fillId="42" borderId="21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5" fillId="42" borderId="26" xfId="0" applyFont="1" applyFill="1" applyBorder="1" applyAlignment="1">
      <alignment horizontal="center" vertical="center" wrapText="1"/>
    </xf>
    <xf numFmtId="179" fontId="5" fillId="42" borderId="21" xfId="0" applyNumberFormat="1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179" fontId="0" fillId="43" borderId="0" xfId="0" applyNumberFormat="1" applyFill="1" applyBorder="1" applyAlignment="1">
      <alignment/>
    </xf>
    <xf numFmtId="0" fontId="5" fillId="43" borderId="0" xfId="0" applyFont="1" applyFill="1" applyBorder="1" applyAlignment="1" quotePrefix="1">
      <alignment horizontal="center"/>
    </xf>
    <xf numFmtId="0" fontId="0" fillId="43" borderId="0" xfId="0" applyFont="1" applyFill="1" applyAlignment="1">
      <alignment horizontal="center"/>
    </xf>
    <xf numFmtId="0" fontId="5" fillId="43" borderId="12" xfId="0" applyNumberFormat="1" applyFont="1" applyFill="1" applyBorder="1" applyAlignment="1">
      <alignment horizontal="center"/>
    </xf>
    <xf numFmtId="0" fontId="0" fillId="43" borderId="0" xfId="0" applyFill="1" applyAlignment="1">
      <alignment horizontal="center"/>
    </xf>
    <xf numFmtId="0" fontId="5" fillId="43" borderId="13" xfId="0" applyNumberFormat="1" applyFont="1" applyFill="1" applyBorder="1" applyAlignment="1">
      <alignment horizontal="center"/>
    </xf>
    <xf numFmtId="0" fontId="0" fillId="43" borderId="0" xfId="0" applyFill="1" applyBorder="1" applyAlignment="1">
      <alignment/>
    </xf>
    <xf numFmtId="0" fontId="5" fillId="43" borderId="0" xfId="0" applyFont="1" applyFill="1" applyBorder="1" applyAlignment="1">
      <alignment horizontal="center"/>
    </xf>
    <xf numFmtId="0" fontId="5" fillId="43" borderId="14" xfId="0" applyNumberFormat="1" applyFont="1" applyFill="1" applyBorder="1" applyAlignment="1">
      <alignment horizontal="center"/>
    </xf>
    <xf numFmtId="0" fontId="6" fillId="43" borderId="0" xfId="0" applyFont="1" applyFill="1" applyBorder="1" applyAlignment="1">
      <alignment/>
    </xf>
    <xf numFmtId="0" fontId="4" fillId="44" borderId="0" xfId="0" applyFont="1" applyFill="1" applyBorder="1" applyAlignment="1">
      <alignment horizontal="center"/>
    </xf>
    <xf numFmtId="49" fontId="0" fillId="32" borderId="0" xfId="0" applyNumberFormat="1" applyFill="1" applyBorder="1" applyAlignment="1">
      <alignment horizontal="center"/>
    </xf>
    <xf numFmtId="0" fontId="0" fillId="32" borderId="25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2" borderId="15" xfId="0" applyFont="1" applyFill="1" applyBorder="1" applyAlignment="1">
      <alignment horizontal="center"/>
    </xf>
    <xf numFmtId="0" fontId="5" fillId="40" borderId="12" xfId="0" applyNumberFormat="1" applyFont="1" applyFill="1" applyBorder="1" applyAlignment="1">
      <alignment horizontal="center"/>
    </xf>
    <xf numFmtId="0" fontId="5" fillId="40" borderId="13" xfId="0" applyNumberFormat="1" applyFont="1" applyFill="1" applyBorder="1" applyAlignment="1">
      <alignment horizontal="center"/>
    </xf>
    <xf numFmtId="0" fontId="5" fillId="40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O1"/>
    </sheetView>
  </sheetViews>
  <sheetFormatPr defaultColWidth="9.140625" defaultRowHeight="12.75"/>
  <cols>
    <col min="1" max="1" width="7.140625" style="2" bestFit="1" customWidth="1"/>
    <col min="2" max="2" width="7.7109375" style="1" bestFit="1" customWidth="1"/>
    <col min="3" max="3" width="18.57421875" style="1" bestFit="1" customWidth="1"/>
    <col min="4" max="4" width="8.140625" style="8" customWidth="1"/>
    <col min="5" max="5" width="10.421875" style="25" customWidth="1"/>
    <col min="6" max="15" width="6.421875" style="8" customWidth="1"/>
    <col min="16" max="16" width="12.7109375" style="1" hidden="1" customWidth="1"/>
    <col min="17" max="17" width="7.140625" style="1" customWidth="1"/>
    <col min="18" max="16384" width="9.140625" style="1" customWidth="1"/>
  </cols>
  <sheetData>
    <row r="1" spans="1:15" ht="15">
      <c r="A1" s="255" t="s">
        <v>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7" s="27" customFormat="1" ht="119.25" customHeight="1" thickBot="1">
      <c r="A2" s="2" t="s">
        <v>0</v>
      </c>
      <c r="B2" s="72" t="s">
        <v>1</v>
      </c>
      <c r="C2" s="72"/>
      <c r="D2" s="2" t="s">
        <v>2</v>
      </c>
      <c r="E2" s="73" t="s">
        <v>68</v>
      </c>
      <c r="F2" s="74" t="s">
        <v>69</v>
      </c>
      <c r="G2" s="74" t="s">
        <v>70</v>
      </c>
      <c r="H2" s="74" t="s">
        <v>71</v>
      </c>
      <c r="I2" s="74" t="s">
        <v>72</v>
      </c>
      <c r="J2" s="74" t="s">
        <v>73</v>
      </c>
      <c r="K2" s="74" t="s">
        <v>78</v>
      </c>
      <c r="L2" s="74" t="s">
        <v>74</v>
      </c>
      <c r="M2" s="74" t="s">
        <v>75</v>
      </c>
      <c r="N2" s="74" t="s">
        <v>76</v>
      </c>
      <c r="O2" s="74" t="s">
        <v>77</v>
      </c>
      <c r="P2" s="26"/>
      <c r="Q2" s="26"/>
    </row>
    <row r="3" spans="1:16" s="5" customFormat="1" ht="12.75">
      <c r="A3" s="181">
        <v>1</v>
      </c>
      <c r="B3" s="208" t="s">
        <v>43</v>
      </c>
      <c r="C3" s="257" t="s">
        <v>44</v>
      </c>
      <c r="D3" s="209" t="s">
        <v>29</v>
      </c>
      <c r="E3" s="267">
        <f aca="true" t="shared" si="0" ref="E3:E14">SUM(F3:O3)</f>
        <v>110</v>
      </c>
      <c r="F3" s="207">
        <f>_xlfn.IFERROR(VLOOKUP($P3,'Rd1 Broadford'!$C$2:$X$17,22,0),0)</f>
        <v>110</v>
      </c>
      <c r="G3" s="210">
        <v>0</v>
      </c>
      <c r="H3" s="210">
        <v>0</v>
      </c>
      <c r="I3" s="210">
        <v>0</v>
      </c>
      <c r="J3" s="207">
        <v>0</v>
      </c>
      <c r="K3" s="207">
        <v>0</v>
      </c>
      <c r="L3" s="207">
        <v>0</v>
      </c>
      <c r="M3" s="210">
        <v>0</v>
      </c>
      <c r="N3" s="210">
        <v>0</v>
      </c>
      <c r="O3" s="211">
        <v>0</v>
      </c>
      <c r="P3" s="5" t="str">
        <f>CONCATENATE(LOWER(B3)," ",LOWER(C3))</f>
        <v>noel heritage</v>
      </c>
    </row>
    <row r="4" spans="1:16" s="5" customFormat="1" ht="12.75">
      <c r="A4" s="182">
        <v>2</v>
      </c>
      <c r="B4" s="243" t="s">
        <v>139</v>
      </c>
      <c r="C4" s="258" t="s">
        <v>140</v>
      </c>
      <c r="D4" s="240" t="s">
        <v>14</v>
      </c>
      <c r="E4" s="268">
        <f t="shared" si="0"/>
        <v>105</v>
      </c>
      <c r="F4" s="66">
        <f>_xlfn.IFERROR(VLOOKUP($P4,'Rd1 Broadford'!$C$2:$X$17,22,0),0)</f>
        <v>105</v>
      </c>
      <c r="G4" s="59">
        <v>0</v>
      </c>
      <c r="H4" s="59">
        <v>0</v>
      </c>
      <c r="I4" s="59">
        <v>0</v>
      </c>
      <c r="J4" s="66">
        <v>0</v>
      </c>
      <c r="K4" s="66">
        <v>0</v>
      </c>
      <c r="L4" s="66">
        <v>0</v>
      </c>
      <c r="M4" s="59">
        <v>0</v>
      </c>
      <c r="N4" s="59">
        <v>0</v>
      </c>
      <c r="O4" s="242">
        <v>0</v>
      </c>
      <c r="P4" s="5" t="str">
        <f aca="true" t="shared" si="1" ref="P4:P14">CONCATENATE(LOWER(B4)," ",LOWER(C4))</f>
        <v>dave moore</v>
      </c>
    </row>
    <row r="5" spans="1:16" s="5" customFormat="1" ht="12.75">
      <c r="A5" s="182">
        <v>3</v>
      </c>
      <c r="B5" s="132" t="s">
        <v>39</v>
      </c>
      <c r="C5" s="259" t="s">
        <v>40</v>
      </c>
      <c r="D5" s="117" t="s">
        <v>67</v>
      </c>
      <c r="E5" s="268">
        <f t="shared" si="0"/>
        <v>100</v>
      </c>
      <c r="F5" s="42">
        <f>_xlfn.IFERROR(VLOOKUP($P5,'Rd1 Broadford'!$C$2:$X$17,22,0),0)</f>
        <v>100</v>
      </c>
      <c r="G5" s="38">
        <v>0</v>
      </c>
      <c r="H5" s="38">
        <v>0</v>
      </c>
      <c r="I5" s="38">
        <v>0</v>
      </c>
      <c r="J5" s="42">
        <v>0</v>
      </c>
      <c r="K5" s="42">
        <v>0</v>
      </c>
      <c r="L5" s="42">
        <v>0</v>
      </c>
      <c r="M5" s="38">
        <v>0</v>
      </c>
      <c r="N5" s="38">
        <v>0</v>
      </c>
      <c r="O5" s="71">
        <v>0</v>
      </c>
      <c r="P5" s="5" t="str">
        <f t="shared" si="1"/>
        <v>alan conrad</v>
      </c>
    </row>
    <row r="6" spans="1:16" s="5" customFormat="1" ht="12.75">
      <c r="A6" s="182">
        <v>3</v>
      </c>
      <c r="B6" s="65" t="s">
        <v>131</v>
      </c>
      <c r="C6" s="260" t="s">
        <v>105</v>
      </c>
      <c r="D6" s="123" t="s">
        <v>5</v>
      </c>
      <c r="E6" s="268">
        <f t="shared" si="0"/>
        <v>100</v>
      </c>
      <c r="F6" s="60">
        <f>_xlfn.IFERROR(VLOOKUP($P6,'Rd1 Broadford'!$C$2:$X$17,22,0),0)</f>
        <v>100</v>
      </c>
      <c r="G6" s="57">
        <v>0</v>
      </c>
      <c r="H6" s="57">
        <v>0</v>
      </c>
      <c r="I6" s="57">
        <v>0</v>
      </c>
      <c r="J6" s="60">
        <v>0</v>
      </c>
      <c r="K6" s="60">
        <v>0</v>
      </c>
      <c r="L6" s="60">
        <v>0</v>
      </c>
      <c r="M6" s="57">
        <v>0</v>
      </c>
      <c r="N6" s="57">
        <v>0</v>
      </c>
      <c r="O6" s="125">
        <v>0</v>
      </c>
      <c r="P6" s="5" t="str">
        <f>CONCATENATE(LOWER(B6)," ",LOWER(C6))</f>
        <v>ibrahim rafel</v>
      </c>
    </row>
    <row r="7" spans="1:16" s="5" customFormat="1" ht="12.75">
      <c r="A7" s="182">
        <v>3</v>
      </c>
      <c r="B7" s="244" t="s">
        <v>141</v>
      </c>
      <c r="C7" s="261" t="s">
        <v>142</v>
      </c>
      <c r="D7" s="235" t="s">
        <v>30</v>
      </c>
      <c r="E7" s="268">
        <f t="shared" si="0"/>
        <v>100</v>
      </c>
      <c r="F7" s="236">
        <f>_xlfn.IFERROR(VLOOKUP($P7,'Rd1 Broadford'!$C$2:$X$17,22,0),0)</f>
        <v>100</v>
      </c>
      <c r="G7" s="237">
        <v>0</v>
      </c>
      <c r="H7" s="237">
        <v>0</v>
      </c>
      <c r="I7" s="237">
        <v>0</v>
      </c>
      <c r="J7" s="236">
        <v>0</v>
      </c>
      <c r="K7" s="236">
        <v>0</v>
      </c>
      <c r="L7" s="236">
        <v>0</v>
      </c>
      <c r="M7" s="237">
        <v>0</v>
      </c>
      <c r="N7" s="237">
        <v>0</v>
      </c>
      <c r="O7" s="239">
        <v>0</v>
      </c>
      <c r="P7" s="5" t="str">
        <f>CONCATENATE(LOWER(B7)," ",LOWER(C7))</f>
        <v>robert downes</v>
      </c>
    </row>
    <row r="8" spans="1:16" s="5" customFormat="1" ht="12.75">
      <c r="A8" s="182">
        <v>6</v>
      </c>
      <c r="B8" s="134" t="s">
        <v>41</v>
      </c>
      <c r="C8" s="262" t="s">
        <v>42</v>
      </c>
      <c r="D8" s="129" t="s">
        <v>13</v>
      </c>
      <c r="E8" s="268">
        <f t="shared" si="0"/>
        <v>95</v>
      </c>
      <c r="F8" s="78">
        <f>_xlfn.IFERROR(VLOOKUP($P8,'Rd1 Broadford'!$C$2:$X$17,22,0),0)</f>
        <v>95</v>
      </c>
      <c r="G8" s="79">
        <v>0</v>
      </c>
      <c r="H8" s="79">
        <v>0</v>
      </c>
      <c r="I8" s="79">
        <v>0</v>
      </c>
      <c r="J8" s="78">
        <v>0</v>
      </c>
      <c r="K8" s="78">
        <v>0</v>
      </c>
      <c r="L8" s="78">
        <v>0</v>
      </c>
      <c r="M8" s="79">
        <v>0</v>
      </c>
      <c r="N8" s="79">
        <v>0</v>
      </c>
      <c r="O8" s="131">
        <v>0</v>
      </c>
      <c r="P8" s="5" t="str">
        <f t="shared" si="1"/>
        <v>tim meaden</v>
      </c>
    </row>
    <row r="9" spans="1:16" s="5" customFormat="1" ht="12.75">
      <c r="A9" s="182">
        <v>7</v>
      </c>
      <c r="B9" s="65" t="s">
        <v>106</v>
      </c>
      <c r="C9" s="263" t="s">
        <v>107</v>
      </c>
      <c r="D9" s="123" t="s">
        <v>5</v>
      </c>
      <c r="E9" s="268">
        <f t="shared" si="0"/>
        <v>75</v>
      </c>
      <c r="F9" s="60">
        <f>_xlfn.IFERROR(VLOOKUP($P9,'Rd1 Broadford'!$C$2:$X$17,22,0),0)</f>
        <v>75</v>
      </c>
      <c r="G9" s="57">
        <v>0</v>
      </c>
      <c r="H9" s="57">
        <v>0</v>
      </c>
      <c r="I9" s="57">
        <v>0</v>
      </c>
      <c r="J9" s="60">
        <v>0</v>
      </c>
      <c r="K9" s="60">
        <v>0</v>
      </c>
      <c r="L9" s="60">
        <v>0</v>
      </c>
      <c r="M9" s="57">
        <v>0</v>
      </c>
      <c r="N9" s="57">
        <v>0</v>
      </c>
      <c r="O9" s="125">
        <v>0</v>
      </c>
      <c r="P9" s="5" t="str">
        <f t="shared" si="1"/>
        <v>steve williamsz</v>
      </c>
    </row>
    <row r="10" spans="1:16" s="5" customFormat="1" ht="12.75">
      <c r="A10" s="182">
        <v>8</v>
      </c>
      <c r="B10" s="116" t="s">
        <v>143</v>
      </c>
      <c r="C10" s="264" t="s">
        <v>144</v>
      </c>
      <c r="D10" s="266" t="s">
        <v>29</v>
      </c>
      <c r="E10" s="268">
        <f>SUM(F10:O10)</f>
        <v>70</v>
      </c>
      <c r="F10" s="47">
        <f>_xlfn.IFERROR(VLOOKUP($P10,'Rd1 Broadford'!$C$2:$X$17,22,0),0)</f>
        <v>70</v>
      </c>
      <c r="G10" s="39">
        <v>0</v>
      </c>
      <c r="H10" s="39">
        <v>0</v>
      </c>
      <c r="I10" s="39">
        <v>0</v>
      </c>
      <c r="J10" s="47">
        <v>0</v>
      </c>
      <c r="K10" s="47">
        <v>0</v>
      </c>
      <c r="L10" s="47">
        <v>0</v>
      </c>
      <c r="M10" s="39">
        <v>0</v>
      </c>
      <c r="N10" s="39">
        <v>0</v>
      </c>
      <c r="O10" s="122">
        <v>0</v>
      </c>
      <c r="P10" s="5" t="str">
        <f>CONCATENATE(LOWER(B10)," ",LOWER(C10))</f>
        <v>murray seymour</v>
      </c>
    </row>
    <row r="11" spans="1:16" s="5" customFormat="1" ht="12.75">
      <c r="A11" s="182">
        <v>9</v>
      </c>
      <c r="B11" s="65" t="s">
        <v>45</v>
      </c>
      <c r="C11" s="263" t="s">
        <v>46</v>
      </c>
      <c r="D11" s="123" t="s">
        <v>5</v>
      </c>
      <c r="E11" s="268">
        <f t="shared" si="0"/>
        <v>60</v>
      </c>
      <c r="F11" s="60">
        <f>_xlfn.IFERROR(VLOOKUP($P11,'Rd1 Broadford'!$C$2:$X$17,22,0),0)</f>
        <v>60</v>
      </c>
      <c r="G11" s="57">
        <v>0</v>
      </c>
      <c r="H11" s="57">
        <v>0</v>
      </c>
      <c r="I11" s="57">
        <v>0</v>
      </c>
      <c r="J11" s="60">
        <v>0</v>
      </c>
      <c r="K11" s="60">
        <v>0</v>
      </c>
      <c r="L11" s="60">
        <v>0</v>
      </c>
      <c r="M11" s="57">
        <v>0</v>
      </c>
      <c r="N11" s="57">
        <v>0</v>
      </c>
      <c r="O11" s="125">
        <v>0</v>
      </c>
      <c r="P11" s="5" t="str">
        <f t="shared" si="1"/>
        <v>simeon ouzas</v>
      </c>
    </row>
    <row r="12" spans="1:16" s="5" customFormat="1" ht="12.75">
      <c r="A12" s="182">
        <v>10</v>
      </c>
      <c r="B12" s="65" t="s">
        <v>133</v>
      </c>
      <c r="C12" s="263" t="s">
        <v>105</v>
      </c>
      <c r="D12" s="123" t="s">
        <v>5</v>
      </c>
      <c r="E12" s="268">
        <f t="shared" si="0"/>
        <v>40</v>
      </c>
      <c r="F12" s="60">
        <f>_xlfn.IFERROR(VLOOKUP($P12,'Rd1 Broadford'!$C$2:$X$17,22,0),0)</f>
        <v>40</v>
      </c>
      <c r="G12" s="57">
        <v>0</v>
      </c>
      <c r="H12" s="57">
        <v>0</v>
      </c>
      <c r="I12" s="57">
        <v>0</v>
      </c>
      <c r="J12" s="60">
        <v>0</v>
      </c>
      <c r="K12" s="60">
        <v>0</v>
      </c>
      <c r="L12" s="60">
        <v>0</v>
      </c>
      <c r="M12" s="57">
        <v>0</v>
      </c>
      <c r="N12" s="57">
        <v>0</v>
      </c>
      <c r="O12" s="125">
        <v>0</v>
      </c>
      <c r="P12" s="5" t="str">
        <f t="shared" si="1"/>
        <v>allison rafel</v>
      </c>
    </row>
    <row r="13" spans="1:16" s="5" customFormat="1" ht="12.75">
      <c r="A13" s="182">
        <v>11</v>
      </c>
      <c r="B13" s="65" t="s">
        <v>134</v>
      </c>
      <c r="C13" s="263" t="s">
        <v>109</v>
      </c>
      <c r="D13" s="123" t="s">
        <v>5</v>
      </c>
      <c r="E13" s="268">
        <f t="shared" si="0"/>
        <v>20</v>
      </c>
      <c r="F13" s="60">
        <f>_xlfn.IFERROR(VLOOKUP($P13,'Rd1 Broadford'!$C$2:$X$17,22,0),0)</f>
        <v>20</v>
      </c>
      <c r="G13" s="57">
        <v>0</v>
      </c>
      <c r="H13" s="57">
        <v>0</v>
      </c>
      <c r="I13" s="57">
        <v>0</v>
      </c>
      <c r="J13" s="60">
        <v>0</v>
      </c>
      <c r="K13" s="60">
        <v>0</v>
      </c>
      <c r="L13" s="60">
        <v>0</v>
      </c>
      <c r="M13" s="57">
        <v>0</v>
      </c>
      <c r="N13" s="57">
        <v>0</v>
      </c>
      <c r="O13" s="125">
        <v>0</v>
      </c>
      <c r="P13" s="5" t="str">
        <f t="shared" si="1"/>
        <v>gareth pedley</v>
      </c>
    </row>
    <row r="14" spans="1:16" s="5" customFormat="1" ht="13.5" thickBot="1">
      <c r="A14" s="183">
        <v>12</v>
      </c>
      <c r="B14" s="189" t="s">
        <v>110</v>
      </c>
      <c r="C14" s="265" t="s">
        <v>111</v>
      </c>
      <c r="D14" s="185" t="s">
        <v>5</v>
      </c>
      <c r="E14" s="269">
        <f t="shared" si="0"/>
        <v>5</v>
      </c>
      <c r="F14" s="190">
        <f>_xlfn.IFERROR(VLOOKUP($P14,'Rd1 Broadford'!$C$2:$X$17,22,0),0)</f>
        <v>5</v>
      </c>
      <c r="G14" s="186">
        <v>0</v>
      </c>
      <c r="H14" s="186">
        <v>0</v>
      </c>
      <c r="I14" s="186">
        <v>0</v>
      </c>
      <c r="J14" s="190">
        <v>0</v>
      </c>
      <c r="K14" s="190">
        <v>0</v>
      </c>
      <c r="L14" s="190">
        <v>0</v>
      </c>
      <c r="M14" s="186">
        <v>0</v>
      </c>
      <c r="N14" s="186">
        <v>0</v>
      </c>
      <c r="O14" s="188">
        <v>0</v>
      </c>
      <c r="P14" s="5" t="str">
        <f t="shared" si="1"/>
        <v>tony maslen</v>
      </c>
    </row>
    <row r="15" spans="1:17" ht="12.75">
      <c r="A15" s="3"/>
      <c r="B15" s="9"/>
      <c r="C15" s="9"/>
      <c r="D15" s="12"/>
      <c r="E15" s="12"/>
      <c r="F15" s="5"/>
      <c r="G15" s="5"/>
      <c r="H15" s="5"/>
      <c r="I15" s="5"/>
      <c r="J15" s="5"/>
      <c r="K15" s="5"/>
      <c r="L15" s="5"/>
      <c r="M15" s="5"/>
      <c r="N15" s="5"/>
      <c r="O15" s="5"/>
      <c r="P15" s="14"/>
      <c r="Q15" s="15"/>
    </row>
    <row r="16" spans="1:17" ht="15">
      <c r="A16" s="10" t="s">
        <v>6</v>
      </c>
      <c r="B16" s="6"/>
      <c r="C16" s="6"/>
      <c r="D16" s="17"/>
      <c r="E16" s="2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4"/>
      <c r="Q16" s="15"/>
    </row>
    <row r="17" spans="1:17" ht="12.75">
      <c r="A17" s="16"/>
      <c r="B17" s="6"/>
      <c r="C17" s="6"/>
      <c r="D17" s="17"/>
      <c r="E17" s="2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4"/>
      <c r="Q17" s="15"/>
    </row>
    <row r="18" spans="1:15" s="5" customFormat="1" ht="13.5" thickBot="1">
      <c r="A18" s="87" t="s">
        <v>7</v>
      </c>
      <c r="B18" s="88"/>
      <c r="C18" s="88"/>
      <c r="D18" s="7"/>
      <c r="E18" s="24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s="5" customFormat="1" ht="12.75">
      <c r="A19" s="89">
        <v>1</v>
      </c>
      <c r="B19" s="90"/>
      <c r="C19" s="90"/>
      <c r="D19" s="92" t="s">
        <v>3</v>
      </c>
      <c r="E19" s="95">
        <f>SUM(F19:O19)-SMALL(F19:O19,2)-MIN(F19:O19)</f>
        <v>0</v>
      </c>
      <c r="F19" s="85">
        <v>0</v>
      </c>
      <c r="G19" s="92">
        <v>0</v>
      </c>
      <c r="H19" s="92">
        <v>0</v>
      </c>
      <c r="I19" s="92">
        <v>0</v>
      </c>
      <c r="J19" s="85">
        <v>0</v>
      </c>
      <c r="K19" s="85">
        <v>0</v>
      </c>
      <c r="L19" s="85">
        <v>0</v>
      </c>
      <c r="M19" s="86">
        <v>0</v>
      </c>
      <c r="N19" s="86">
        <v>0</v>
      </c>
      <c r="O19" s="86">
        <v>0</v>
      </c>
    </row>
    <row r="20" spans="1:15" s="5" customFormat="1" ht="12.75">
      <c r="A20" s="89">
        <v>2</v>
      </c>
      <c r="B20" s="90"/>
      <c r="C20" s="90"/>
      <c r="D20" s="92" t="s">
        <v>3</v>
      </c>
      <c r="E20" s="96">
        <f>SUM(F20:O20)-SMALL(F20:O20,2)-MIN(F20:O20)</f>
        <v>0</v>
      </c>
      <c r="F20" s="85">
        <v>0</v>
      </c>
      <c r="G20" s="92">
        <v>0</v>
      </c>
      <c r="H20" s="92">
        <v>0</v>
      </c>
      <c r="I20" s="92">
        <v>0</v>
      </c>
      <c r="J20" s="85">
        <v>0</v>
      </c>
      <c r="K20" s="85">
        <v>0</v>
      </c>
      <c r="L20" s="85">
        <v>0</v>
      </c>
      <c r="M20" s="86">
        <v>0</v>
      </c>
      <c r="N20" s="86">
        <v>0</v>
      </c>
      <c r="O20" s="86">
        <v>0</v>
      </c>
    </row>
    <row r="21" spans="1:15" s="5" customFormat="1" ht="12.75">
      <c r="A21" s="89">
        <v>3</v>
      </c>
      <c r="B21" s="90"/>
      <c r="C21" s="90"/>
      <c r="D21" s="92" t="s">
        <v>3</v>
      </c>
      <c r="E21" s="96">
        <f>SUM(F21:O21)-SMALL(F21:O21,2)-MIN(F21:O21)</f>
        <v>0</v>
      </c>
      <c r="F21" s="85">
        <v>0</v>
      </c>
      <c r="G21" s="92">
        <v>0</v>
      </c>
      <c r="H21" s="92">
        <v>0</v>
      </c>
      <c r="I21" s="92">
        <v>0</v>
      </c>
      <c r="J21" s="85">
        <v>0</v>
      </c>
      <c r="K21" s="85">
        <v>0</v>
      </c>
      <c r="L21" s="85">
        <v>0</v>
      </c>
      <c r="M21" s="86">
        <v>0</v>
      </c>
      <c r="N21" s="86">
        <v>0</v>
      </c>
      <c r="O21" s="86">
        <v>0</v>
      </c>
    </row>
    <row r="22" spans="1:17" ht="12.75">
      <c r="A22" s="89">
        <v>4</v>
      </c>
      <c r="B22" s="90"/>
      <c r="C22" s="90"/>
      <c r="D22" s="92" t="s">
        <v>3</v>
      </c>
      <c r="E22" s="96">
        <f>SUM(F22:O22)-SMALL(F22:O22,2)-MIN(F22:O22)</f>
        <v>0</v>
      </c>
      <c r="F22" s="85">
        <v>0</v>
      </c>
      <c r="G22" s="92">
        <v>0</v>
      </c>
      <c r="H22" s="92">
        <v>0</v>
      </c>
      <c r="I22" s="92">
        <v>0</v>
      </c>
      <c r="J22" s="85">
        <v>0</v>
      </c>
      <c r="K22" s="85">
        <v>0</v>
      </c>
      <c r="L22" s="85">
        <v>0</v>
      </c>
      <c r="M22" s="86">
        <v>0</v>
      </c>
      <c r="N22" s="86">
        <v>0</v>
      </c>
      <c r="O22" s="86">
        <v>0</v>
      </c>
      <c r="P22" s="14"/>
      <c r="Q22" s="15"/>
    </row>
    <row r="23" spans="1:17" ht="13.5" thickBot="1">
      <c r="A23" s="91">
        <v>5</v>
      </c>
      <c r="B23" s="84"/>
      <c r="C23" s="84"/>
      <c r="D23" s="92" t="s">
        <v>3</v>
      </c>
      <c r="E23" s="97">
        <f>SUM(F23:O23)-SMALL(F23:O23,2)-MIN(F23:O23)</f>
        <v>0</v>
      </c>
      <c r="F23" s="85">
        <v>0</v>
      </c>
      <c r="G23" s="92">
        <v>0</v>
      </c>
      <c r="H23" s="92">
        <v>0</v>
      </c>
      <c r="I23" s="92">
        <v>0</v>
      </c>
      <c r="J23" s="85">
        <v>0</v>
      </c>
      <c r="K23" s="85">
        <v>0</v>
      </c>
      <c r="L23" s="85">
        <v>0</v>
      </c>
      <c r="M23" s="86">
        <v>0</v>
      </c>
      <c r="N23" s="86">
        <v>0</v>
      </c>
      <c r="O23" s="86">
        <v>0</v>
      </c>
      <c r="P23" s="14"/>
      <c r="Q23" s="15"/>
    </row>
    <row r="24" spans="2:17" ht="12.75">
      <c r="B24" s="6"/>
      <c r="C24" s="6"/>
      <c r="D24" s="17"/>
      <c r="E24" s="2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5"/>
    </row>
    <row r="25" spans="1:15" s="5" customFormat="1" ht="13.5" thickBot="1">
      <c r="A25" s="62" t="s">
        <v>8</v>
      </c>
      <c r="B25" s="63"/>
      <c r="C25" s="63"/>
      <c r="D25" s="7"/>
      <c r="E25" s="24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5" customFormat="1" ht="12.75">
      <c r="A26" s="64">
        <v>1</v>
      </c>
      <c r="B26" s="65" t="s">
        <v>104</v>
      </c>
      <c r="C26" s="56" t="s">
        <v>105</v>
      </c>
      <c r="D26" s="61" t="s">
        <v>5</v>
      </c>
      <c r="E26" s="98">
        <f aca="true" t="shared" si="2" ref="E26:E31">SUM(F26:O26)-SMALL(F26:O26,2)-MIN(F26:O26)</f>
        <v>100</v>
      </c>
      <c r="F26" s="60">
        <v>100</v>
      </c>
      <c r="G26" s="61">
        <v>0</v>
      </c>
      <c r="H26" s="61">
        <v>0</v>
      </c>
      <c r="I26" s="61">
        <v>0</v>
      </c>
      <c r="J26" s="60">
        <v>0</v>
      </c>
      <c r="K26" s="60">
        <v>0</v>
      </c>
      <c r="L26" s="60">
        <v>0</v>
      </c>
      <c r="M26" s="57">
        <v>0</v>
      </c>
      <c r="N26" s="57">
        <v>0</v>
      </c>
      <c r="O26" s="57">
        <v>0</v>
      </c>
    </row>
    <row r="27" spans="1:17" ht="12.75">
      <c r="A27" s="64">
        <v>2</v>
      </c>
      <c r="B27" s="65" t="s">
        <v>106</v>
      </c>
      <c r="C27" s="65" t="s">
        <v>107</v>
      </c>
      <c r="D27" s="61" t="s">
        <v>5</v>
      </c>
      <c r="E27" s="99">
        <f t="shared" si="2"/>
        <v>75</v>
      </c>
      <c r="F27" s="60">
        <v>75</v>
      </c>
      <c r="G27" s="61">
        <v>0</v>
      </c>
      <c r="H27" s="61">
        <v>0</v>
      </c>
      <c r="I27" s="61">
        <v>0</v>
      </c>
      <c r="J27" s="60">
        <v>0</v>
      </c>
      <c r="K27" s="60">
        <v>0</v>
      </c>
      <c r="L27" s="60">
        <v>0</v>
      </c>
      <c r="M27" s="57">
        <v>0</v>
      </c>
      <c r="N27" s="57">
        <v>0</v>
      </c>
      <c r="O27" s="57">
        <v>0</v>
      </c>
      <c r="P27" s="14"/>
      <c r="Q27" s="15"/>
    </row>
    <row r="28" spans="1:17" ht="12.75">
      <c r="A28" s="64">
        <v>3</v>
      </c>
      <c r="B28" s="65" t="s">
        <v>45</v>
      </c>
      <c r="C28" s="65" t="s">
        <v>46</v>
      </c>
      <c r="D28" s="61" t="s">
        <v>5</v>
      </c>
      <c r="E28" s="99">
        <f t="shared" si="2"/>
        <v>60</v>
      </c>
      <c r="F28" s="60">
        <v>60</v>
      </c>
      <c r="G28" s="61">
        <v>0</v>
      </c>
      <c r="H28" s="61">
        <v>0</v>
      </c>
      <c r="I28" s="61">
        <v>0</v>
      </c>
      <c r="J28" s="60">
        <v>0</v>
      </c>
      <c r="K28" s="60">
        <v>0</v>
      </c>
      <c r="L28" s="60">
        <v>0</v>
      </c>
      <c r="M28" s="57">
        <v>0</v>
      </c>
      <c r="N28" s="57">
        <v>0</v>
      </c>
      <c r="O28" s="57">
        <v>0</v>
      </c>
      <c r="P28" s="14"/>
      <c r="Q28" s="15"/>
    </row>
    <row r="29" spans="1:17" ht="12.75">
      <c r="A29" s="64">
        <v>4</v>
      </c>
      <c r="B29" s="65" t="s">
        <v>133</v>
      </c>
      <c r="C29" s="65" t="s">
        <v>105</v>
      </c>
      <c r="D29" s="61" t="s">
        <v>5</v>
      </c>
      <c r="E29" s="99">
        <f t="shared" si="2"/>
        <v>45</v>
      </c>
      <c r="F29" s="60">
        <v>45</v>
      </c>
      <c r="G29" s="61">
        <v>0</v>
      </c>
      <c r="H29" s="61">
        <v>0</v>
      </c>
      <c r="I29" s="61">
        <v>0</v>
      </c>
      <c r="J29" s="60">
        <v>0</v>
      </c>
      <c r="K29" s="60">
        <v>0</v>
      </c>
      <c r="L29" s="60">
        <v>0</v>
      </c>
      <c r="M29" s="57">
        <v>0</v>
      </c>
      <c r="N29" s="57">
        <v>0</v>
      </c>
      <c r="O29" s="57">
        <v>0</v>
      </c>
      <c r="P29" s="14"/>
      <c r="Q29" s="15"/>
    </row>
    <row r="30" spans="1:17" ht="12.75">
      <c r="A30" s="64">
        <v>5</v>
      </c>
      <c r="B30" s="65" t="s">
        <v>108</v>
      </c>
      <c r="C30" s="65" t="s">
        <v>109</v>
      </c>
      <c r="D30" s="61" t="s">
        <v>5</v>
      </c>
      <c r="E30" s="99">
        <f t="shared" si="2"/>
        <v>30</v>
      </c>
      <c r="F30" s="60">
        <v>30</v>
      </c>
      <c r="G30" s="61">
        <v>0</v>
      </c>
      <c r="H30" s="61">
        <v>0</v>
      </c>
      <c r="I30" s="61">
        <v>0</v>
      </c>
      <c r="J30" s="60">
        <v>0</v>
      </c>
      <c r="K30" s="60">
        <v>0</v>
      </c>
      <c r="L30" s="60">
        <v>0</v>
      </c>
      <c r="M30" s="57">
        <v>0</v>
      </c>
      <c r="N30" s="57">
        <v>0</v>
      </c>
      <c r="O30" s="57">
        <v>0</v>
      </c>
      <c r="P30" s="14"/>
      <c r="Q30" s="15"/>
    </row>
    <row r="31" spans="1:17" ht="13.5" thickBot="1">
      <c r="A31" s="64">
        <v>6</v>
      </c>
      <c r="B31" s="65" t="s">
        <v>110</v>
      </c>
      <c r="C31" s="65" t="s">
        <v>111</v>
      </c>
      <c r="D31" s="61" t="s">
        <v>5</v>
      </c>
      <c r="E31" s="100">
        <f t="shared" si="2"/>
        <v>15</v>
      </c>
      <c r="F31" s="60">
        <v>15</v>
      </c>
      <c r="G31" s="61">
        <v>0</v>
      </c>
      <c r="H31" s="61">
        <v>0</v>
      </c>
      <c r="I31" s="61">
        <v>0</v>
      </c>
      <c r="J31" s="60">
        <v>0</v>
      </c>
      <c r="K31" s="60">
        <v>0</v>
      </c>
      <c r="L31" s="60">
        <v>0</v>
      </c>
      <c r="M31" s="57">
        <v>0</v>
      </c>
      <c r="N31" s="57">
        <v>0</v>
      </c>
      <c r="O31" s="57">
        <v>0</v>
      </c>
      <c r="P31" s="14"/>
      <c r="Q31" s="15"/>
    </row>
    <row r="32" spans="2:17" ht="12.75">
      <c r="B32" s="18"/>
      <c r="C32" s="18"/>
      <c r="D32" s="19"/>
      <c r="E32" s="24"/>
      <c r="F32" s="4"/>
      <c r="G32" s="4"/>
      <c r="H32" s="1"/>
      <c r="I32" s="4"/>
      <c r="J32" s="4"/>
      <c r="K32" s="4"/>
      <c r="L32" s="4"/>
      <c r="M32" s="12"/>
      <c r="N32" s="12"/>
      <c r="O32" s="12"/>
      <c r="P32" s="14"/>
      <c r="Q32" s="15"/>
    </row>
    <row r="33" spans="1:17" ht="13.5" thickBot="1">
      <c r="A33" s="177" t="s">
        <v>9</v>
      </c>
      <c r="B33" s="178"/>
      <c r="C33" s="178"/>
      <c r="D33" s="15"/>
      <c r="E33" s="24"/>
      <c r="F33" s="4"/>
      <c r="G33" s="4"/>
      <c r="H33" s="5"/>
      <c r="I33" s="4"/>
      <c r="J33" s="4"/>
      <c r="K33" s="4"/>
      <c r="L33" s="4"/>
      <c r="M33" s="12"/>
      <c r="N33" s="12"/>
      <c r="O33" s="12"/>
      <c r="P33" s="14"/>
      <c r="Q33" s="15"/>
    </row>
    <row r="34" spans="1:17" ht="12.75">
      <c r="A34" s="167">
        <v>1</v>
      </c>
      <c r="B34" s="162"/>
      <c r="C34" s="162"/>
      <c r="D34" s="173" t="s">
        <v>4</v>
      </c>
      <c r="E34" s="163">
        <f>SUM(F34:O34)-SMALL(F34:O34,2)-MIN(F34:O34)</f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5">
        <v>0</v>
      </c>
      <c r="N34" s="165">
        <v>0</v>
      </c>
      <c r="O34" s="165">
        <v>0</v>
      </c>
      <c r="P34" s="14"/>
      <c r="Q34" s="15"/>
    </row>
    <row r="35" spans="1:17" ht="12.75">
      <c r="A35" s="167">
        <v>2</v>
      </c>
      <c r="B35" s="174"/>
      <c r="C35" s="174"/>
      <c r="D35" s="173" t="s">
        <v>4</v>
      </c>
      <c r="E35" s="166">
        <f>SUM(F35:O35)-SMALL(F35:O35,2)-MIN(F35:O35)</f>
        <v>0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0</v>
      </c>
      <c r="M35" s="165">
        <v>0</v>
      </c>
      <c r="N35" s="165">
        <v>0</v>
      </c>
      <c r="O35" s="165">
        <v>0</v>
      </c>
      <c r="P35" s="14"/>
      <c r="Q35" s="15"/>
    </row>
    <row r="36" spans="1:17" ht="12.75">
      <c r="A36" s="167">
        <v>3</v>
      </c>
      <c r="B36" s="162"/>
      <c r="C36" s="162"/>
      <c r="D36" s="173" t="s">
        <v>4</v>
      </c>
      <c r="E36" s="166">
        <f>SUM(F36:O36)-SMALL(F36:O36,2)-MIN(F36:O36)</f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5">
        <v>0</v>
      </c>
      <c r="N36" s="165">
        <v>0</v>
      </c>
      <c r="O36" s="165">
        <v>0</v>
      </c>
      <c r="P36" s="14"/>
      <c r="Q36" s="15"/>
    </row>
    <row r="37" spans="1:17" ht="12.75">
      <c r="A37" s="167">
        <v>4</v>
      </c>
      <c r="B37" s="168"/>
      <c r="C37" s="168"/>
      <c r="D37" s="173" t="s">
        <v>4</v>
      </c>
      <c r="E37" s="166">
        <f>SUM(F37:O37)-SMALL(F37:O37,2)-MIN(F37:O37)</f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0</v>
      </c>
      <c r="M37" s="165">
        <v>0</v>
      </c>
      <c r="N37" s="165">
        <v>0</v>
      </c>
      <c r="O37" s="165">
        <v>0</v>
      </c>
      <c r="P37" s="14"/>
      <c r="Q37" s="15"/>
    </row>
    <row r="38" spans="1:17" ht="13.5" thickBot="1">
      <c r="A38" s="167">
        <v>5</v>
      </c>
      <c r="B38" s="162"/>
      <c r="C38" s="162"/>
      <c r="D38" s="173" t="s">
        <v>4</v>
      </c>
      <c r="E38" s="169">
        <f>SUM(F38:O38)-SMALL(F38:O38,2)-MIN(F38:O38)</f>
        <v>0</v>
      </c>
      <c r="F38" s="164">
        <v>0</v>
      </c>
      <c r="G38" s="164">
        <v>0</v>
      </c>
      <c r="H38" s="164">
        <v>0</v>
      </c>
      <c r="I38" s="164">
        <v>0</v>
      </c>
      <c r="J38" s="164">
        <v>0</v>
      </c>
      <c r="K38" s="164">
        <v>0</v>
      </c>
      <c r="L38" s="164">
        <v>0</v>
      </c>
      <c r="M38" s="165">
        <v>0</v>
      </c>
      <c r="N38" s="165">
        <v>0</v>
      </c>
      <c r="O38" s="165">
        <v>0</v>
      </c>
      <c r="P38" s="14"/>
      <c r="Q38" s="15"/>
    </row>
    <row r="39" spans="1:17" ht="12.75">
      <c r="A39" s="13"/>
      <c r="B39" s="22"/>
      <c r="C39" s="22"/>
      <c r="D39" s="23"/>
      <c r="E39" s="24"/>
      <c r="F39" s="4"/>
      <c r="G39" s="4"/>
      <c r="H39" s="4"/>
      <c r="I39" s="4"/>
      <c r="J39" s="4"/>
      <c r="K39" s="4"/>
      <c r="L39" s="4"/>
      <c r="M39" s="12"/>
      <c r="N39" s="12"/>
      <c r="O39" s="12"/>
      <c r="P39" s="14"/>
      <c r="Q39" s="15"/>
    </row>
    <row r="40" spans="1:17" ht="13.5" thickBot="1">
      <c r="A40" s="175" t="s">
        <v>28</v>
      </c>
      <c r="B40" s="176"/>
      <c r="C40" s="176"/>
      <c r="D40" s="15"/>
      <c r="E40" s="24"/>
      <c r="F40" s="4"/>
      <c r="G40" s="4"/>
      <c r="H40" s="5"/>
      <c r="I40" s="4"/>
      <c r="J40" s="4"/>
      <c r="K40" s="4"/>
      <c r="L40" s="4"/>
      <c r="M40" s="12"/>
      <c r="N40" s="12"/>
      <c r="O40" s="12"/>
      <c r="P40" s="14"/>
      <c r="Q40" s="15"/>
    </row>
    <row r="41" spans="1:17" ht="12.75">
      <c r="A41" s="159">
        <v>1</v>
      </c>
      <c r="B41" s="154"/>
      <c r="C41" s="154"/>
      <c r="D41" s="171" t="s">
        <v>65</v>
      </c>
      <c r="E41" s="155">
        <f>SUM(F41:O41)-SMALL(F41:O41,2)-MIN(F41:O41)</f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7">
        <v>0</v>
      </c>
      <c r="N41" s="157">
        <v>0</v>
      </c>
      <c r="O41" s="157">
        <v>0</v>
      </c>
      <c r="P41" s="14"/>
      <c r="Q41" s="15"/>
    </row>
    <row r="42" spans="1:17" ht="12.75">
      <c r="A42" s="159">
        <v>2</v>
      </c>
      <c r="B42" s="172"/>
      <c r="C42" s="172"/>
      <c r="D42" s="171" t="s">
        <v>65</v>
      </c>
      <c r="E42" s="158">
        <f>SUM(F42:O42)-SMALL(F42:O42,2)-MIN(F42:O42)</f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7">
        <v>0</v>
      </c>
      <c r="N42" s="157">
        <v>0</v>
      </c>
      <c r="O42" s="157">
        <v>0</v>
      </c>
      <c r="P42" s="14"/>
      <c r="Q42" s="15"/>
    </row>
    <row r="43" spans="1:17" ht="12.75">
      <c r="A43" s="159">
        <v>3</v>
      </c>
      <c r="B43" s="154"/>
      <c r="C43" s="154"/>
      <c r="D43" s="171" t="s">
        <v>65</v>
      </c>
      <c r="E43" s="158">
        <f>SUM(F43:O43)-SMALL(F43:O43,2)-MIN(F43:O43)</f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7">
        <v>0</v>
      </c>
      <c r="N43" s="157">
        <v>0</v>
      </c>
      <c r="O43" s="157">
        <v>0</v>
      </c>
      <c r="P43" s="14"/>
      <c r="Q43" s="15"/>
    </row>
    <row r="44" spans="1:17" ht="12.75">
      <c r="A44" s="159">
        <v>4</v>
      </c>
      <c r="B44" s="160"/>
      <c r="C44" s="160"/>
      <c r="D44" s="171" t="s">
        <v>65</v>
      </c>
      <c r="E44" s="158">
        <f>SUM(F44:O44)-SMALL(F44:O44,2)-MIN(F44:O44)</f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7">
        <v>0</v>
      </c>
      <c r="N44" s="157">
        <v>0</v>
      </c>
      <c r="O44" s="157">
        <v>0</v>
      </c>
      <c r="P44" s="14"/>
      <c r="Q44" s="15"/>
    </row>
    <row r="45" spans="1:17" ht="13.5" thickBot="1">
      <c r="A45" s="159">
        <v>5</v>
      </c>
      <c r="B45" s="154"/>
      <c r="C45" s="154"/>
      <c r="D45" s="171" t="s">
        <v>65</v>
      </c>
      <c r="E45" s="161">
        <f>SUM(F45:O45)-SMALL(F45:O45,2)-MIN(F45:O45)</f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7">
        <v>0</v>
      </c>
      <c r="N45" s="157">
        <v>0</v>
      </c>
      <c r="O45" s="157">
        <v>0</v>
      </c>
      <c r="P45" s="14"/>
      <c r="Q45" s="15"/>
    </row>
    <row r="46" spans="1:17" ht="12.75">
      <c r="A46" s="13"/>
      <c r="B46" s="22"/>
      <c r="C46" s="22"/>
      <c r="D46" s="23"/>
      <c r="E46" s="24"/>
      <c r="F46" s="4"/>
      <c r="G46" s="4"/>
      <c r="H46" s="4"/>
      <c r="I46" s="4"/>
      <c r="J46" s="4"/>
      <c r="K46" s="4"/>
      <c r="L46" s="4"/>
      <c r="M46" s="12"/>
      <c r="N46" s="12"/>
      <c r="O46" s="12"/>
      <c r="P46" s="14"/>
      <c r="Q46" s="15"/>
    </row>
    <row r="47" spans="1:15" s="5" customFormat="1" ht="13.5" thickBot="1">
      <c r="A47" s="254" t="s">
        <v>26</v>
      </c>
      <c r="B47" s="245"/>
      <c r="C47" s="245"/>
      <c r="D47" s="15"/>
      <c r="E47" s="24"/>
      <c r="F47" s="4"/>
      <c r="G47" s="4"/>
      <c r="I47" s="4"/>
      <c r="J47" s="4"/>
      <c r="K47" s="4"/>
      <c r="L47" s="4"/>
      <c r="M47" s="12"/>
      <c r="N47" s="12"/>
      <c r="O47" s="12"/>
    </row>
    <row r="48" spans="1:15" s="5" customFormat="1" ht="12.75">
      <c r="A48" s="246">
        <v>1</v>
      </c>
      <c r="B48" s="244" t="s">
        <v>141</v>
      </c>
      <c r="C48" s="244" t="s">
        <v>142</v>
      </c>
      <c r="D48" s="247" t="s">
        <v>30</v>
      </c>
      <c r="E48" s="248">
        <f>SUM(F48:O48)-SMALL(F48:O48,2)-MIN(F48:O48)</f>
        <v>100</v>
      </c>
      <c r="F48" s="236">
        <v>100</v>
      </c>
      <c r="G48" s="249">
        <v>0</v>
      </c>
      <c r="H48" s="249">
        <v>0</v>
      </c>
      <c r="I48" s="249">
        <v>0</v>
      </c>
      <c r="J48" s="236">
        <v>0</v>
      </c>
      <c r="K48" s="236">
        <v>0</v>
      </c>
      <c r="L48" s="236">
        <v>0</v>
      </c>
      <c r="M48" s="237">
        <v>0</v>
      </c>
      <c r="N48" s="237">
        <v>0</v>
      </c>
      <c r="O48" s="237">
        <v>0</v>
      </c>
    </row>
    <row r="49" spans="1:15" s="5" customFormat="1" ht="12.75">
      <c r="A49" s="246">
        <v>2</v>
      </c>
      <c r="B49" s="244"/>
      <c r="C49" s="244"/>
      <c r="D49" s="247" t="s">
        <v>30</v>
      </c>
      <c r="E49" s="250">
        <f>SUM(F49:O49)-SMALL(F49:O49,2)-MIN(F49:O49)</f>
        <v>0</v>
      </c>
      <c r="F49" s="236">
        <v>0</v>
      </c>
      <c r="G49" s="249">
        <v>0</v>
      </c>
      <c r="H49" s="249">
        <v>0</v>
      </c>
      <c r="I49" s="249">
        <v>0</v>
      </c>
      <c r="J49" s="236">
        <v>0</v>
      </c>
      <c r="K49" s="236">
        <v>0</v>
      </c>
      <c r="L49" s="236">
        <v>0</v>
      </c>
      <c r="M49" s="237">
        <v>0</v>
      </c>
      <c r="N49" s="237">
        <v>0</v>
      </c>
      <c r="O49" s="237">
        <v>0</v>
      </c>
    </row>
    <row r="50" spans="1:15" s="5" customFormat="1" ht="12.75">
      <c r="A50" s="246">
        <v>3</v>
      </c>
      <c r="B50" s="251"/>
      <c r="C50" s="251"/>
      <c r="D50" s="247" t="s">
        <v>30</v>
      </c>
      <c r="E50" s="250">
        <f>SUM(F50:O50)-SMALL(F50:O50,2)-MIN(F50:O50)</f>
        <v>0</v>
      </c>
      <c r="F50" s="236">
        <v>0</v>
      </c>
      <c r="G50" s="249">
        <v>0</v>
      </c>
      <c r="H50" s="249">
        <v>0</v>
      </c>
      <c r="I50" s="249">
        <v>0</v>
      </c>
      <c r="J50" s="236">
        <v>0</v>
      </c>
      <c r="K50" s="236">
        <v>0</v>
      </c>
      <c r="L50" s="236">
        <v>0</v>
      </c>
      <c r="M50" s="237">
        <v>0</v>
      </c>
      <c r="N50" s="237">
        <v>0</v>
      </c>
      <c r="O50" s="237">
        <v>0</v>
      </c>
    </row>
    <row r="51" spans="1:17" s="5" customFormat="1" ht="12.75">
      <c r="A51" s="246">
        <v>4</v>
      </c>
      <c r="B51" s="251"/>
      <c r="C51" s="251"/>
      <c r="D51" s="247" t="s">
        <v>30</v>
      </c>
      <c r="E51" s="250">
        <f>SUM(F51:O51)-SMALL(F51:O51,2)-MIN(F51:O51)</f>
        <v>0</v>
      </c>
      <c r="F51" s="236">
        <v>0</v>
      </c>
      <c r="G51" s="249">
        <v>0</v>
      </c>
      <c r="H51" s="249">
        <v>0</v>
      </c>
      <c r="I51" s="249">
        <v>0</v>
      </c>
      <c r="J51" s="236">
        <v>0</v>
      </c>
      <c r="K51" s="236">
        <v>0</v>
      </c>
      <c r="L51" s="236">
        <v>0</v>
      </c>
      <c r="M51" s="237">
        <v>0</v>
      </c>
      <c r="N51" s="237">
        <v>0</v>
      </c>
      <c r="O51" s="237">
        <v>0</v>
      </c>
      <c r="P51" s="14"/>
      <c r="Q51" s="15"/>
    </row>
    <row r="52" spans="1:17" s="5" customFormat="1" ht="13.5" thickBot="1">
      <c r="A52" s="252">
        <v>5</v>
      </c>
      <c r="B52" s="251"/>
      <c r="C52" s="251"/>
      <c r="D52" s="247" t="s">
        <v>30</v>
      </c>
      <c r="E52" s="253">
        <f>SUM(F52:O52)-SMALL(F52:O52,2)-MIN(F52:O52)</f>
        <v>0</v>
      </c>
      <c r="F52" s="236">
        <v>0</v>
      </c>
      <c r="G52" s="249">
        <v>0</v>
      </c>
      <c r="H52" s="249">
        <v>0</v>
      </c>
      <c r="I52" s="249">
        <v>0</v>
      </c>
      <c r="J52" s="236">
        <v>0</v>
      </c>
      <c r="K52" s="236">
        <v>0</v>
      </c>
      <c r="L52" s="236">
        <v>0</v>
      </c>
      <c r="M52" s="237">
        <v>0</v>
      </c>
      <c r="N52" s="237">
        <v>0</v>
      </c>
      <c r="O52" s="237">
        <v>0</v>
      </c>
      <c r="P52" s="14"/>
      <c r="Q52" s="15"/>
    </row>
    <row r="53" spans="1:17" s="5" customFormat="1" ht="12.75">
      <c r="A53" s="13"/>
      <c r="B53" s="22"/>
      <c r="C53" s="22"/>
      <c r="D53" s="4"/>
      <c r="E53" s="24"/>
      <c r="F53" s="4"/>
      <c r="G53" s="4"/>
      <c r="I53" s="4"/>
      <c r="J53" s="4"/>
      <c r="K53" s="4"/>
      <c r="L53" s="4"/>
      <c r="M53" s="12"/>
      <c r="N53" s="12"/>
      <c r="O53" s="12"/>
      <c r="P53" s="14"/>
      <c r="Q53" s="15"/>
    </row>
    <row r="54" spans="1:15" s="5" customFormat="1" ht="13.5" thickBot="1">
      <c r="A54" s="49" t="s">
        <v>27</v>
      </c>
      <c r="B54" s="50"/>
      <c r="C54" s="50"/>
      <c r="D54" s="15"/>
      <c r="E54" s="24"/>
      <c r="F54" s="4"/>
      <c r="G54" s="4"/>
      <c r="I54" s="4"/>
      <c r="J54" s="4"/>
      <c r="K54" s="4"/>
      <c r="L54" s="4"/>
      <c r="M54" s="12"/>
      <c r="N54" s="12"/>
      <c r="O54" s="12"/>
    </row>
    <row r="55" spans="1:15" s="5" customFormat="1" ht="12.75">
      <c r="A55" s="45">
        <v>1</v>
      </c>
      <c r="B55" s="116" t="s">
        <v>43</v>
      </c>
      <c r="C55" s="116" t="s">
        <v>44</v>
      </c>
      <c r="D55" s="94" t="s">
        <v>29</v>
      </c>
      <c r="E55" s="101">
        <f>SUM(F55:O55)-SMALL(F55:O55,2)-MIN(F55:O55)</f>
        <v>100</v>
      </c>
      <c r="F55" s="47">
        <v>100</v>
      </c>
      <c r="G55" s="46">
        <v>0</v>
      </c>
      <c r="H55" s="46">
        <v>0</v>
      </c>
      <c r="I55" s="46">
        <v>0</v>
      </c>
      <c r="J55" s="47">
        <v>0</v>
      </c>
      <c r="K55" s="47">
        <v>0</v>
      </c>
      <c r="L55" s="47">
        <v>0</v>
      </c>
      <c r="M55" s="39">
        <v>0</v>
      </c>
      <c r="N55" s="39">
        <v>0</v>
      </c>
      <c r="O55" s="39">
        <v>0</v>
      </c>
    </row>
    <row r="56" spans="1:15" s="5" customFormat="1" ht="12.75">
      <c r="A56" s="45">
        <v>2</v>
      </c>
      <c r="B56" s="116" t="s">
        <v>143</v>
      </c>
      <c r="C56" s="116" t="s">
        <v>144</v>
      </c>
      <c r="D56" s="94" t="s">
        <v>29</v>
      </c>
      <c r="E56" s="102">
        <f>SUM(F56:O56)-SMALL(F56:O56,2)-MIN(F56:O56)</f>
        <v>75</v>
      </c>
      <c r="F56" s="47">
        <v>75</v>
      </c>
      <c r="G56" s="46">
        <v>0</v>
      </c>
      <c r="H56" s="46">
        <v>0</v>
      </c>
      <c r="I56" s="46">
        <v>0</v>
      </c>
      <c r="J56" s="47">
        <v>0</v>
      </c>
      <c r="K56" s="47">
        <v>0</v>
      </c>
      <c r="L56" s="47">
        <v>0</v>
      </c>
      <c r="M56" s="39">
        <v>0</v>
      </c>
      <c r="N56" s="39">
        <v>0</v>
      </c>
      <c r="O56" s="39">
        <v>0</v>
      </c>
    </row>
    <row r="57" spans="1:15" s="5" customFormat="1" ht="12.75">
      <c r="A57" s="45">
        <v>3</v>
      </c>
      <c r="B57" s="36"/>
      <c r="C57" s="116"/>
      <c r="D57" s="94" t="s">
        <v>29</v>
      </c>
      <c r="E57" s="102">
        <f>SUM(F57:O57)-SMALL(F57:O57,2)-MIN(F57:O57)</f>
        <v>0</v>
      </c>
      <c r="F57" s="47">
        <v>0</v>
      </c>
      <c r="G57" s="46">
        <v>0</v>
      </c>
      <c r="H57" s="46">
        <v>0</v>
      </c>
      <c r="I57" s="46">
        <v>0</v>
      </c>
      <c r="J57" s="47">
        <v>0</v>
      </c>
      <c r="K57" s="47">
        <v>0</v>
      </c>
      <c r="L57" s="47">
        <v>0</v>
      </c>
      <c r="M57" s="39">
        <v>0</v>
      </c>
      <c r="N57" s="39">
        <v>0</v>
      </c>
      <c r="O57" s="39">
        <v>0</v>
      </c>
    </row>
    <row r="58" spans="1:17" ht="12.75">
      <c r="A58" s="45">
        <v>4</v>
      </c>
      <c r="B58" s="36"/>
      <c r="C58" s="36"/>
      <c r="D58" s="94" t="s">
        <v>29</v>
      </c>
      <c r="E58" s="102">
        <f>SUM(F58:O58)-SMALL(F58:O58,2)-MIN(F58:O58)</f>
        <v>0</v>
      </c>
      <c r="F58" s="47">
        <v>0</v>
      </c>
      <c r="G58" s="46">
        <v>0</v>
      </c>
      <c r="H58" s="46">
        <v>0</v>
      </c>
      <c r="I58" s="46">
        <v>0</v>
      </c>
      <c r="J58" s="47">
        <v>0</v>
      </c>
      <c r="K58" s="47">
        <v>0</v>
      </c>
      <c r="L58" s="47">
        <v>0</v>
      </c>
      <c r="M58" s="39">
        <v>0</v>
      </c>
      <c r="N58" s="39">
        <v>0</v>
      </c>
      <c r="O58" s="39">
        <v>0</v>
      </c>
      <c r="P58" s="14"/>
      <c r="Q58" s="15"/>
    </row>
    <row r="59" spans="1:17" ht="13.5" thickBot="1">
      <c r="A59" s="48">
        <v>5</v>
      </c>
      <c r="B59" s="116"/>
      <c r="C59" s="116"/>
      <c r="D59" s="94" t="s">
        <v>29</v>
      </c>
      <c r="E59" s="103">
        <f>SUM(F59:O59)-SMALL(F59:O59,2)-MIN(F59:O59)</f>
        <v>0</v>
      </c>
      <c r="F59" s="47">
        <v>0</v>
      </c>
      <c r="G59" s="46">
        <v>0</v>
      </c>
      <c r="H59" s="46">
        <v>0</v>
      </c>
      <c r="I59" s="46">
        <v>0</v>
      </c>
      <c r="J59" s="47">
        <v>0</v>
      </c>
      <c r="K59" s="47">
        <v>0</v>
      </c>
      <c r="L59" s="47">
        <v>0</v>
      </c>
      <c r="M59" s="39">
        <v>0</v>
      </c>
      <c r="N59" s="39">
        <v>0</v>
      </c>
      <c r="O59" s="39">
        <v>0</v>
      </c>
      <c r="P59" s="14"/>
      <c r="Q59" s="15"/>
    </row>
    <row r="60" spans="1:17" ht="12.75">
      <c r="A60" s="13"/>
      <c r="B60" s="22"/>
      <c r="C60" s="22"/>
      <c r="D60" s="4"/>
      <c r="E60" s="24"/>
      <c r="F60" s="4"/>
      <c r="G60" s="4"/>
      <c r="H60" s="1"/>
      <c r="I60" s="4"/>
      <c r="J60" s="4"/>
      <c r="K60" s="4"/>
      <c r="L60" s="4"/>
      <c r="M60" s="12"/>
      <c r="N60" s="12"/>
      <c r="O60" s="12"/>
      <c r="P60" s="14"/>
      <c r="Q60" s="15"/>
    </row>
    <row r="61" spans="1:15" s="5" customFormat="1" ht="13.5" thickBot="1">
      <c r="A61" s="54" t="s">
        <v>63</v>
      </c>
      <c r="B61" s="55"/>
      <c r="C61" s="55"/>
      <c r="D61" s="15"/>
      <c r="E61" s="24"/>
      <c r="F61" s="4"/>
      <c r="G61" s="4"/>
      <c r="I61" s="4"/>
      <c r="J61" s="4"/>
      <c r="K61" s="4"/>
      <c r="L61" s="4"/>
      <c r="M61" s="12"/>
      <c r="N61" s="12"/>
      <c r="O61" s="12"/>
    </row>
    <row r="62" spans="1:15" s="5" customFormat="1" ht="12.75">
      <c r="A62" s="51">
        <v>1</v>
      </c>
      <c r="B62" s="133"/>
      <c r="C62" s="133"/>
      <c r="D62" s="52" t="s">
        <v>66</v>
      </c>
      <c r="E62" s="104">
        <f>SUM(F62:O62)-SMALL(F62:O62,2)-MIN(F62:O62)</f>
        <v>0</v>
      </c>
      <c r="F62" s="53">
        <v>0</v>
      </c>
      <c r="G62" s="52">
        <v>0</v>
      </c>
      <c r="H62" s="52">
        <v>0</v>
      </c>
      <c r="I62" s="52">
        <v>0</v>
      </c>
      <c r="J62" s="53">
        <v>0</v>
      </c>
      <c r="K62" s="53">
        <v>0</v>
      </c>
      <c r="L62" s="53">
        <v>0</v>
      </c>
      <c r="M62" s="37">
        <v>0</v>
      </c>
      <c r="N62" s="37">
        <v>0</v>
      </c>
      <c r="O62" s="37">
        <v>0</v>
      </c>
    </row>
    <row r="63" spans="1:15" s="5" customFormat="1" ht="12.75">
      <c r="A63" s="51">
        <v>2</v>
      </c>
      <c r="B63" s="133"/>
      <c r="C63" s="133"/>
      <c r="D63" s="52" t="s">
        <v>66</v>
      </c>
      <c r="E63" s="105">
        <f>SUM(F63:O63)-SMALL(F63:O63,2)-MIN(F63:O63)</f>
        <v>0</v>
      </c>
      <c r="F63" s="53">
        <v>0</v>
      </c>
      <c r="G63" s="52">
        <v>0</v>
      </c>
      <c r="H63" s="52">
        <v>0</v>
      </c>
      <c r="I63" s="52">
        <v>0</v>
      </c>
      <c r="J63" s="53">
        <v>0</v>
      </c>
      <c r="K63" s="53">
        <v>0</v>
      </c>
      <c r="L63" s="53">
        <v>0</v>
      </c>
      <c r="M63" s="37">
        <v>0</v>
      </c>
      <c r="N63" s="37">
        <v>0</v>
      </c>
      <c r="O63" s="37">
        <v>0</v>
      </c>
    </row>
    <row r="64" spans="1:15" s="5" customFormat="1" ht="12.75">
      <c r="A64" s="51">
        <v>3</v>
      </c>
      <c r="B64" s="133"/>
      <c r="C64" s="133"/>
      <c r="D64" s="52" t="s">
        <v>66</v>
      </c>
      <c r="E64" s="105">
        <f>SUM(F64:O64)-SMALL(F64:O64,2)-MIN(F64:O64)</f>
        <v>0</v>
      </c>
      <c r="F64" s="53">
        <v>0</v>
      </c>
      <c r="G64" s="52">
        <v>0</v>
      </c>
      <c r="H64" s="52">
        <v>0</v>
      </c>
      <c r="I64" s="52">
        <v>0</v>
      </c>
      <c r="J64" s="53">
        <v>0</v>
      </c>
      <c r="K64" s="53">
        <v>0</v>
      </c>
      <c r="L64" s="53">
        <v>0</v>
      </c>
      <c r="M64" s="37">
        <v>0</v>
      </c>
      <c r="N64" s="37">
        <v>0</v>
      </c>
      <c r="O64" s="37">
        <v>0</v>
      </c>
    </row>
    <row r="65" spans="1:15" s="5" customFormat="1" ht="12.75">
      <c r="A65" s="51">
        <v>4</v>
      </c>
      <c r="B65" s="133"/>
      <c r="C65" s="133"/>
      <c r="D65" s="52" t="s">
        <v>66</v>
      </c>
      <c r="E65" s="105">
        <f>SUM(F65:O65)-SMALL(F65:O65,2)-MIN(F65:O65)</f>
        <v>0</v>
      </c>
      <c r="F65" s="53">
        <v>0</v>
      </c>
      <c r="G65" s="52">
        <v>0</v>
      </c>
      <c r="H65" s="52">
        <v>0</v>
      </c>
      <c r="I65" s="52">
        <v>0</v>
      </c>
      <c r="J65" s="53">
        <v>0</v>
      </c>
      <c r="K65" s="53">
        <v>0</v>
      </c>
      <c r="L65" s="53">
        <v>0</v>
      </c>
      <c r="M65" s="37">
        <v>0</v>
      </c>
      <c r="N65" s="37">
        <v>0</v>
      </c>
      <c r="O65" s="37">
        <v>0</v>
      </c>
    </row>
    <row r="66" spans="1:15" s="5" customFormat="1" ht="13.5" thickBot="1">
      <c r="A66" s="51">
        <v>5</v>
      </c>
      <c r="B66" s="133"/>
      <c r="C66" s="133"/>
      <c r="D66" s="52" t="s">
        <v>66</v>
      </c>
      <c r="E66" s="106">
        <f>SUM(F66:O66)-SMALL(F66:O66,2)-MIN(F66:O66)</f>
        <v>0</v>
      </c>
      <c r="F66" s="53">
        <v>0</v>
      </c>
      <c r="G66" s="52">
        <v>0</v>
      </c>
      <c r="H66" s="52">
        <v>0</v>
      </c>
      <c r="I66" s="52">
        <v>0</v>
      </c>
      <c r="J66" s="53">
        <v>0</v>
      </c>
      <c r="K66" s="53">
        <v>0</v>
      </c>
      <c r="L66" s="53">
        <v>0</v>
      </c>
      <c r="M66" s="37">
        <v>0</v>
      </c>
      <c r="N66" s="37">
        <v>0</v>
      </c>
      <c r="O66" s="37">
        <v>0</v>
      </c>
    </row>
    <row r="67" spans="1:17" ht="12.75">
      <c r="A67" s="13"/>
      <c r="B67" s="5"/>
      <c r="C67" s="5"/>
      <c r="D67" s="23"/>
      <c r="E67" s="24"/>
      <c r="F67" s="12"/>
      <c r="G67" s="12"/>
      <c r="H67" s="1"/>
      <c r="I67" s="12"/>
      <c r="J67" s="12"/>
      <c r="K67" s="12"/>
      <c r="L67" s="4"/>
      <c r="M67" s="12"/>
      <c r="N67" s="12"/>
      <c r="O67" s="12"/>
      <c r="P67" s="14"/>
      <c r="Q67" s="15"/>
    </row>
    <row r="68" spans="1:15" s="5" customFormat="1" ht="13.5" thickBot="1">
      <c r="A68" s="43" t="s">
        <v>64</v>
      </c>
      <c r="B68" s="44"/>
      <c r="C68" s="44"/>
      <c r="D68" s="15"/>
      <c r="E68" s="24"/>
      <c r="F68" s="4"/>
      <c r="G68" s="4"/>
      <c r="I68" s="4"/>
      <c r="J68" s="4"/>
      <c r="K68" s="4"/>
      <c r="L68" s="4"/>
      <c r="M68" s="12"/>
      <c r="N68" s="12"/>
      <c r="O68" s="12"/>
    </row>
    <row r="69" spans="1:15" s="5" customFormat="1" ht="12.75">
      <c r="A69" s="40">
        <v>1</v>
      </c>
      <c r="B69" s="132" t="s">
        <v>39</v>
      </c>
      <c r="C69" s="132" t="s">
        <v>40</v>
      </c>
      <c r="D69" s="41" t="s">
        <v>67</v>
      </c>
      <c r="E69" s="107">
        <f>SUM(F69:O69)-SMALL(F69:O69,2)-MIN(F69:O69)</f>
        <v>100</v>
      </c>
      <c r="F69" s="42">
        <v>100</v>
      </c>
      <c r="G69" s="41">
        <v>0</v>
      </c>
      <c r="H69" s="41">
        <v>0</v>
      </c>
      <c r="I69" s="41">
        <v>0</v>
      </c>
      <c r="J69" s="42">
        <v>0</v>
      </c>
      <c r="K69" s="42">
        <v>0</v>
      </c>
      <c r="L69" s="42">
        <v>0</v>
      </c>
      <c r="M69" s="38">
        <v>0</v>
      </c>
      <c r="N69" s="38">
        <v>0</v>
      </c>
      <c r="O69" s="38">
        <v>0</v>
      </c>
    </row>
    <row r="70" spans="1:15" s="5" customFormat="1" ht="12.75">
      <c r="A70" s="40">
        <v>2</v>
      </c>
      <c r="B70" s="132"/>
      <c r="C70" s="132"/>
      <c r="D70" s="41" t="s">
        <v>67</v>
      </c>
      <c r="E70" s="108">
        <f>SUM(F70:O70)-SMALL(F70:O70,2)-MIN(F70:O70)</f>
        <v>0</v>
      </c>
      <c r="F70" s="42">
        <v>0</v>
      </c>
      <c r="G70" s="41">
        <v>0</v>
      </c>
      <c r="H70" s="41">
        <v>0</v>
      </c>
      <c r="I70" s="41">
        <v>0</v>
      </c>
      <c r="J70" s="42">
        <v>0</v>
      </c>
      <c r="K70" s="42">
        <v>0</v>
      </c>
      <c r="L70" s="42">
        <v>0</v>
      </c>
      <c r="M70" s="38">
        <v>0</v>
      </c>
      <c r="N70" s="38">
        <v>0</v>
      </c>
      <c r="O70" s="38">
        <v>0</v>
      </c>
    </row>
    <row r="71" spans="1:15" s="5" customFormat="1" ht="12.75">
      <c r="A71" s="40">
        <v>3</v>
      </c>
      <c r="B71" s="132"/>
      <c r="C71" s="132"/>
      <c r="D71" s="41" t="s">
        <v>67</v>
      </c>
      <c r="E71" s="108">
        <f>SUM(F71:O71)-SMALL(F71:O71,2)-MIN(F71:O71)</f>
        <v>0</v>
      </c>
      <c r="F71" s="42">
        <v>0</v>
      </c>
      <c r="G71" s="41">
        <v>0</v>
      </c>
      <c r="H71" s="41">
        <v>0</v>
      </c>
      <c r="I71" s="41">
        <v>0</v>
      </c>
      <c r="J71" s="42">
        <v>0</v>
      </c>
      <c r="K71" s="42">
        <v>0</v>
      </c>
      <c r="L71" s="42">
        <v>0</v>
      </c>
      <c r="M71" s="38">
        <v>0</v>
      </c>
      <c r="N71" s="38">
        <v>0</v>
      </c>
      <c r="O71" s="38">
        <v>0</v>
      </c>
    </row>
    <row r="72" spans="1:15" s="5" customFormat="1" ht="12.75">
      <c r="A72" s="40">
        <v>4</v>
      </c>
      <c r="B72" s="132"/>
      <c r="C72" s="132"/>
      <c r="D72" s="41" t="s">
        <v>67</v>
      </c>
      <c r="E72" s="108">
        <f>SUM(F72:O72)-SMALL(F72:O72,2)-MIN(F72:O72)</f>
        <v>0</v>
      </c>
      <c r="F72" s="42">
        <v>0</v>
      </c>
      <c r="G72" s="41">
        <v>0</v>
      </c>
      <c r="H72" s="41">
        <v>0</v>
      </c>
      <c r="I72" s="41">
        <v>0</v>
      </c>
      <c r="J72" s="42">
        <v>0</v>
      </c>
      <c r="K72" s="42">
        <v>0</v>
      </c>
      <c r="L72" s="42">
        <v>0</v>
      </c>
      <c r="M72" s="38">
        <v>0</v>
      </c>
      <c r="N72" s="38">
        <v>0</v>
      </c>
      <c r="O72" s="38">
        <v>0</v>
      </c>
    </row>
    <row r="73" spans="1:15" s="5" customFormat="1" ht="13.5" thickBot="1">
      <c r="A73" s="40">
        <v>5</v>
      </c>
      <c r="B73" s="132"/>
      <c r="C73" s="132"/>
      <c r="D73" s="41" t="s">
        <v>67</v>
      </c>
      <c r="E73" s="109">
        <f>SUM(F73:O73)-SMALL(F73:O73,2)-MIN(F73:O73)</f>
        <v>0</v>
      </c>
      <c r="F73" s="42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38">
        <v>0</v>
      </c>
      <c r="N73" s="38">
        <v>0</v>
      </c>
      <c r="O73" s="38">
        <v>0</v>
      </c>
    </row>
    <row r="74" spans="1:17" ht="12.75">
      <c r="A74" s="13"/>
      <c r="B74" s="5"/>
      <c r="C74" s="5"/>
      <c r="D74" s="23"/>
      <c r="E74" s="24"/>
      <c r="F74" s="12"/>
      <c r="G74" s="12"/>
      <c r="H74" s="1"/>
      <c r="I74" s="12"/>
      <c r="J74" s="12"/>
      <c r="K74" s="12"/>
      <c r="L74" s="4"/>
      <c r="M74" s="12"/>
      <c r="N74" s="12"/>
      <c r="O74" s="12"/>
      <c r="P74" s="14"/>
      <c r="Q74" s="15"/>
    </row>
    <row r="75" spans="1:15" s="5" customFormat="1" ht="13.5" thickBot="1">
      <c r="A75" s="179" t="s">
        <v>25</v>
      </c>
      <c r="B75" s="180"/>
      <c r="C75" s="180"/>
      <c r="D75" s="15"/>
      <c r="E75" s="24"/>
      <c r="F75" s="4"/>
      <c r="G75" s="4"/>
      <c r="I75" s="4"/>
      <c r="J75" s="4"/>
      <c r="K75" s="4"/>
      <c r="L75" s="4"/>
      <c r="M75" s="12"/>
      <c r="N75" s="12"/>
      <c r="O75" s="12"/>
    </row>
    <row r="76" spans="1:15" s="5" customFormat="1" ht="12.75">
      <c r="A76" s="145">
        <v>1</v>
      </c>
      <c r="B76" s="152"/>
      <c r="C76" s="152"/>
      <c r="D76" s="146" t="s">
        <v>24</v>
      </c>
      <c r="E76" s="147">
        <f>SUM(F76:O76)-SMALL(F76:O76,2)-MIN(F76:O76)</f>
        <v>0</v>
      </c>
      <c r="F76" s="148">
        <v>0</v>
      </c>
      <c r="G76" s="146">
        <v>0</v>
      </c>
      <c r="H76" s="146">
        <v>0</v>
      </c>
      <c r="I76" s="146">
        <v>0</v>
      </c>
      <c r="J76" s="148">
        <v>0</v>
      </c>
      <c r="K76" s="148">
        <v>0</v>
      </c>
      <c r="L76" s="148">
        <v>0</v>
      </c>
      <c r="M76" s="149">
        <v>0</v>
      </c>
      <c r="N76" s="149">
        <v>0</v>
      </c>
      <c r="O76" s="149">
        <v>0</v>
      </c>
    </row>
    <row r="77" spans="1:15" s="5" customFormat="1" ht="12.75">
      <c r="A77" s="145">
        <v>2</v>
      </c>
      <c r="B77" s="151"/>
      <c r="C77" s="151"/>
      <c r="D77" s="146" t="s">
        <v>24</v>
      </c>
      <c r="E77" s="150">
        <f>SUM(F77:O77)-SMALL(F77:O77,2)-MIN(F77:O77)</f>
        <v>0</v>
      </c>
      <c r="F77" s="148">
        <v>0</v>
      </c>
      <c r="G77" s="146">
        <v>0</v>
      </c>
      <c r="H77" s="146">
        <v>0</v>
      </c>
      <c r="I77" s="146">
        <v>0</v>
      </c>
      <c r="J77" s="148">
        <v>0</v>
      </c>
      <c r="K77" s="148">
        <v>0</v>
      </c>
      <c r="L77" s="148">
        <v>0</v>
      </c>
      <c r="M77" s="149">
        <v>0</v>
      </c>
      <c r="N77" s="149">
        <v>0</v>
      </c>
      <c r="O77" s="149">
        <v>0</v>
      </c>
    </row>
    <row r="78" spans="1:15" s="5" customFormat="1" ht="12.75">
      <c r="A78" s="145">
        <v>3</v>
      </c>
      <c r="B78" s="151"/>
      <c r="C78" s="151"/>
      <c r="D78" s="146" t="s">
        <v>24</v>
      </c>
      <c r="E78" s="150">
        <f>SUM(F78:O78)-SMALL(F78:O78,2)-MIN(F78:O78)</f>
        <v>0</v>
      </c>
      <c r="F78" s="148">
        <v>0</v>
      </c>
      <c r="G78" s="146">
        <v>0</v>
      </c>
      <c r="H78" s="146">
        <v>0</v>
      </c>
      <c r="I78" s="146">
        <v>0</v>
      </c>
      <c r="J78" s="148">
        <v>0</v>
      </c>
      <c r="K78" s="148">
        <v>0</v>
      </c>
      <c r="L78" s="148">
        <v>0</v>
      </c>
      <c r="M78" s="149">
        <v>0</v>
      </c>
      <c r="N78" s="149">
        <v>0</v>
      </c>
      <c r="O78" s="149">
        <v>0</v>
      </c>
    </row>
    <row r="79" spans="1:15" s="5" customFormat="1" ht="12.75">
      <c r="A79" s="145">
        <v>4</v>
      </c>
      <c r="B79" s="151"/>
      <c r="C79" s="151"/>
      <c r="D79" s="146" t="s">
        <v>24</v>
      </c>
      <c r="E79" s="150">
        <f>SUM(F79:O79)-SMALL(F79:O79,2)-MIN(F79:O79)</f>
        <v>0</v>
      </c>
      <c r="F79" s="148">
        <v>0</v>
      </c>
      <c r="G79" s="146">
        <v>0</v>
      </c>
      <c r="H79" s="146">
        <v>0</v>
      </c>
      <c r="I79" s="146">
        <v>0</v>
      </c>
      <c r="J79" s="148">
        <v>0</v>
      </c>
      <c r="K79" s="148">
        <v>0</v>
      </c>
      <c r="L79" s="148">
        <v>0</v>
      </c>
      <c r="M79" s="149">
        <v>0</v>
      </c>
      <c r="N79" s="149">
        <v>0</v>
      </c>
      <c r="O79" s="149">
        <v>0</v>
      </c>
    </row>
    <row r="80" spans="1:15" s="5" customFormat="1" ht="13.5" thickBot="1">
      <c r="A80" s="145">
        <v>5</v>
      </c>
      <c r="B80" s="152"/>
      <c r="C80" s="152"/>
      <c r="D80" s="146" t="s">
        <v>24</v>
      </c>
      <c r="E80" s="153">
        <f>SUM(F80:O80)-SMALL(F80:O80,2)-MIN(F80:O80)</f>
        <v>0</v>
      </c>
      <c r="F80" s="148">
        <v>0</v>
      </c>
      <c r="G80" s="146">
        <v>0</v>
      </c>
      <c r="H80" s="146">
        <v>0</v>
      </c>
      <c r="I80" s="146">
        <v>0</v>
      </c>
      <c r="J80" s="148">
        <v>0</v>
      </c>
      <c r="K80" s="148">
        <v>0</v>
      </c>
      <c r="L80" s="148">
        <v>0</v>
      </c>
      <c r="M80" s="149">
        <v>0</v>
      </c>
      <c r="N80" s="149">
        <v>0</v>
      </c>
      <c r="O80" s="149">
        <v>0</v>
      </c>
    </row>
    <row r="81" spans="1:17" ht="12.75">
      <c r="A81" s="3"/>
      <c r="B81" s="22"/>
      <c r="C81" s="22"/>
      <c r="D81" s="23"/>
      <c r="E81" s="24"/>
      <c r="F81" s="4"/>
      <c r="G81" s="23"/>
      <c r="H81" s="23"/>
      <c r="I81" s="23"/>
      <c r="J81" s="4"/>
      <c r="K81" s="4"/>
      <c r="L81" s="4"/>
      <c r="M81" s="12"/>
      <c r="N81" s="12"/>
      <c r="O81" s="12"/>
      <c r="P81" s="14"/>
      <c r="Q81" s="15"/>
    </row>
    <row r="82" spans="1:15" s="5" customFormat="1" ht="13.5" thickBot="1">
      <c r="A82" s="93" t="s">
        <v>11</v>
      </c>
      <c r="B82" s="76"/>
      <c r="C82" s="76"/>
      <c r="D82" s="23"/>
      <c r="E82" s="24"/>
      <c r="F82" s="23"/>
      <c r="G82" s="23"/>
      <c r="I82" s="12"/>
      <c r="J82" s="12"/>
      <c r="K82" s="12"/>
      <c r="L82" s="4"/>
      <c r="M82" s="12"/>
      <c r="N82" s="12"/>
      <c r="O82" s="12"/>
    </row>
    <row r="83" spans="1:15" s="5" customFormat="1" ht="12.75">
      <c r="A83" s="82">
        <v>1</v>
      </c>
      <c r="B83" s="80" t="s">
        <v>41</v>
      </c>
      <c r="C83" s="80" t="s">
        <v>42</v>
      </c>
      <c r="D83" s="77" t="s">
        <v>13</v>
      </c>
      <c r="E83" s="110">
        <f>SUM(F83:O83)-SMALL(F83:O83,2)-MIN(F83:O83)</f>
        <v>100</v>
      </c>
      <c r="F83" s="77">
        <v>100</v>
      </c>
      <c r="G83" s="77">
        <v>0</v>
      </c>
      <c r="H83" s="77">
        <v>0</v>
      </c>
      <c r="I83" s="77">
        <v>0</v>
      </c>
      <c r="J83" s="81">
        <v>0</v>
      </c>
      <c r="K83" s="81">
        <v>0</v>
      </c>
      <c r="L83" s="78">
        <v>0</v>
      </c>
      <c r="M83" s="79">
        <v>0</v>
      </c>
      <c r="N83" s="79">
        <v>0</v>
      </c>
      <c r="O83" s="79">
        <v>0</v>
      </c>
    </row>
    <row r="84" spans="1:15" s="5" customFormat="1" ht="12.75">
      <c r="A84" s="82">
        <v>2</v>
      </c>
      <c r="B84" s="80"/>
      <c r="C84" s="80"/>
      <c r="D84" s="77" t="s">
        <v>13</v>
      </c>
      <c r="E84" s="111">
        <f>SUM(F84:O84)-SMALL(F84:O84,2)-MIN(F84:O84)</f>
        <v>0</v>
      </c>
      <c r="F84" s="77">
        <v>0</v>
      </c>
      <c r="G84" s="77">
        <v>0</v>
      </c>
      <c r="H84" s="77">
        <v>0</v>
      </c>
      <c r="I84" s="77">
        <v>0</v>
      </c>
      <c r="J84" s="81">
        <v>0</v>
      </c>
      <c r="K84" s="81">
        <v>0</v>
      </c>
      <c r="L84" s="78">
        <v>0</v>
      </c>
      <c r="M84" s="79">
        <v>0</v>
      </c>
      <c r="N84" s="79">
        <v>0</v>
      </c>
      <c r="O84" s="79">
        <v>0</v>
      </c>
    </row>
    <row r="85" spans="1:17" ht="12.75">
      <c r="A85" s="82">
        <v>3</v>
      </c>
      <c r="B85" s="80"/>
      <c r="C85" s="80"/>
      <c r="D85" s="77" t="s">
        <v>13</v>
      </c>
      <c r="E85" s="111">
        <f>SUM(F85:O85)-SMALL(F85:O85,2)-MIN(F85:O85)</f>
        <v>0</v>
      </c>
      <c r="F85" s="77">
        <v>0</v>
      </c>
      <c r="G85" s="77">
        <v>0</v>
      </c>
      <c r="H85" s="77">
        <v>0</v>
      </c>
      <c r="I85" s="77">
        <v>0</v>
      </c>
      <c r="J85" s="81">
        <v>0</v>
      </c>
      <c r="K85" s="81">
        <v>0</v>
      </c>
      <c r="L85" s="78">
        <v>0</v>
      </c>
      <c r="M85" s="79">
        <v>0</v>
      </c>
      <c r="N85" s="79">
        <v>0</v>
      </c>
      <c r="O85" s="79">
        <v>0</v>
      </c>
      <c r="P85" s="14"/>
      <c r="Q85" s="15"/>
    </row>
    <row r="86" spans="1:17" ht="12.75">
      <c r="A86" s="83">
        <v>4</v>
      </c>
      <c r="B86" s="76"/>
      <c r="C86" s="76"/>
      <c r="D86" s="77" t="s">
        <v>13</v>
      </c>
      <c r="E86" s="111">
        <f>SUM(F86:O86)-SMALL(F86:O86,2)-MIN(F86:O86)</f>
        <v>0</v>
      </c>
      <c r="F86" s="77">
        <v>0</v>
      </c>
      <c r="G86" s="77">
        <v>0</v>
      </c>
      <c r="H86" s="77">
        <v>0</v>
      </c>
      <c r="I86" s="77">
        <v>0</v>
      </c>
      <c r="J86" s="81">
        <v>0</v>
      </c>
      <c r="K86" s="81">
        <v>0</v>
      </c>
      <c r="L86" s="78">
        <v>0</v>
      </c>
      <c r="M86" s="79">
        <v>0</v>
      </c>
      <c r="N86" s="79">
        <v>0</v>
      </c>
      <c r="O86" s="79">
        <v>0</v>
      </c>
      <c r="P86" s="14"/>
      <c r="Q86" s="15"/>
    </row>
    <row r="87" spans="1:17" ht="13.5" thickBot="1">
      <c r="A87" s="83">
        <v>5</v>
      </c>
      <c r="B87" s="75"/>
      <c r="C87" s="75"/>
      <c r="D87" s="77" t="s">
        <v>13</v>
      </c>
      <c r="E87" s="112">
        <f>SUM(F87:O87)-SMALL(F87:O87,2)-MIN(F87:O87)</f>
        <v>0</v>
      </c>
      <c r="F87" s="77">
        <v>0</v>
      </c>
      <c r="G87" s="77">
        <v>0</v>
      </c>
      <c r="H87" s="77">
        <v>0</v>
      </c>
      <c r="I87" s="77">
        <v>0</v>
      </c>
      <c r="J87" s="81">
        <v>0</v>
      </c>
      <c r="K87" s="81">
        <v>0</v>
      </c>
      <c r="L87" s="78">
        <v>0</v>
      </c>
      <c r="M87" s="79">
        <v>0</v>
      </c>
      <c r="N87" s="79">
        <v>0</v>
      </c>
      <c r="O87" s="79">
        <v>0</v>
      </c>
      <c r="P87" s="14"/>
      <c r="Q87" s="15"/>
    </row>
    <row r="88" spans="1:15" ht="12.75">
      <c r="A88" s="29"/>
      <c r="B88" s="11"/>
      <c r="C88" s="11"/>
      <c r="H88" s="1"/>
      <c r="I88" s="12"/>
      <c r="J88" s="12"/>
      <c r="K88" s="12"/>
      <c r="L88" s="12"/>
      <c r="M88" s="12"/>
      <c r="N88" s="12"/>
      <c r="O88" s="12"/>
    </row>
    <row r="89" spans="1:15" s="5" customFormat="1" ht="13.5" thickBot="1">
      <c r="A89" s="68" t="s">
        <v>10</v>
      </c>
      <c r="B89" s="58"/>
      <c r="C89" s="58"/>
      <c r="D89" s="7"/>
      <c r="E89" s="24"/>
      <c r="F89" s="12"/>
      <c r="G89" s="12"/>
      <c r="I89" s="12"/>
      <c r="J89" s="12"/>
      <c r="K89" s="12"/>
      <c r="L89" s="12"/>
      <c r="M89" s="12"/>
      <c r="N89" s="12"/>
      <c r="O89" s="12"/>
    </row>
    <row r="90" spans="1:15" s="5" customFormat="1" ht="12.75">
      <c r="A90" s="69">
        <v>1</v>
      </c>
      <c r="B90" s="135" t="s">
        <v>139</v>
      </c>
      <c r="C90" s="135" t="s">
        <v>140</v>
      </c>
      <c r="D90" s="67" t="s">
        <v>14</v>
      </c>
      <c r="E90" s="113">
        <f>SUM(F90:O90)-SMALL(F90:O90,2)-MIN(F90:O90)</f>
        <v>100</v>
      </c>
      <c r="F90" s="66">
        <v>100</v>
      </c>
      <c r="G90" s="67">
        <v>0</v>
      </c>
      <c r="H90" s="67">
        <v>0</v>
      </c>
      <c r="I90" s="67">
        <v>0</v>
      </c>
      <c r="J90" s="66">
        <v>0</v>
      </c>
      <c r="K90" s="66">
        <v>0</v>
      </c>
      <c r="L90" s="66">
        <v>0</v>
      </c>
      <c r="M90" s="59">
        <v>0</v>
      </c>
      <c r="N90" s="59">
        <v>0</v>
      </c>
      <c r="O90" s="59">
        <v>0</v>
      </c>
    </row>
    <row r="91" spans="1:15" s="5" customFormat="1" ht="12.75">
      <c r="A91" s="69">
        <v>2</v>
      </c>
      <c r="B91" s="135"/>
      <c r="C91" s="135"/>
      <c r="D91" s="67" t="s">
        <v>14</v>
      </c>
      <c r="E91" s="114">
        <f>SUM(F91:O91)-SMALL(F91:O91,2)-MIN(F91:O91)</f>
        <v>0</v>
      </c>
      <c r="F91" s="66">
        <v>0</v>
      </c>
      <c r="G91" s="67">
        <v>0</v>
      </c>
      <c r="H91" s="67">
        <v>0</v>
      </c>
      <c r="I91" s="67">
        <v>0</v>
      </c>
      <c r="J91" s="66">
        <v>0</v>
      </c>
      <c r="K91" s="66">
        <v>0</v>
      </c>
      <c r="L91" s="66">
        <v>0</v>
      </c>
      <c r="M91" s="59">
        <v>0</v>
      </c>
      <c r="N91" s="59">
        <v>0</v>
      </c>
      <c r="O91" s="59">
        <v>0</v>
      </c>
    </row>
    <row r="92" spans="1:15" s="5" customFormat="1" ht="12.75">
      <c r="A92" s="69">
        <v>3</v>
      </c>
      <c r="B92" s="70"/>
      <c r="C92" s="70"/>
      <c r="D92" s="67" t="s">
        <v>14</v>
      </c>
      <c r="E92" s="114">
        <f>SUM(F92:O92)-SMALL(F92:O92,2)-MIN(F92:O92)</f>
        <v>0</v>
      </c>
      <c r="F92" s="66">
        <v>0</v>
      </c>
      <c r="G92" s="67">
        <v>0</v>
      </c>
      <c r="H92" s="67">
        <v>0</v>
      </c>
      <c r="I92" s="67">
        <v>0</v>
      </c>
      <c r="J92" s="66">
        <v>0</v>
      </c>
      <c r="K92" s="66">
        <v>0</v>
      </c>
      <c r="L92" s="66">
        <v>0</v>
      </c>
      <c r="M92" s="59">
        <v>0</v>
      </c>
      <c r="N92" s="59">
        <v>0</v>
      </c>
      <c r="O92" s="59">
        <v>0</v>
      </c>
    </row>
    <row r="93" spans="1:15" s="5" customFormat="1" ht="12.75">
      <c r="A93" s="69">
        <v>4</v>
      </c>
      <c r="B93" s="70"/>
      <c r="C93" s="70"/>
      <c r="D93" s="67" t="s">
        <v>14</v>
      </c>
      <c r="E93" s="114">
        <f>SUM(F93:O93)-SMALL(F93:O93,2)-MIN(F93:O93)</f>
        <v>0</v>
      </c>
      <c r="F93" s="66">
        <v>0</v>
      </c>
      <c r="G93" s="67">
        <v>0</v>
      </c>
      <c r="H93" s="67">
        <v>0</v>
      </c>
      <c r="I93" s="67">
        <v>0</v>
      </c>
      <c r="J93" s="66">
        <v>0</v>
      </c>
      <c r="K93" s="66">
        <v>0</v>
      </c>
      <c r="L93" s="66">
        <v>0</v>
      </c>
      <c r="M93" s="59">
        <v>0</v>
      </c>
      <c r="N93" s="59">
        <v>0</v>
      </c>
      <c r="O93" s="59">
        <v>0</v>
      </c>
    </row>
    <row r="94" spans="1:15" s="5" customFormat="1" ht="13.5" thickBot="1">
      <c r="A94" s="69">
        <v>5</v>
      </c>
      <c r="B94" s="70"/>
      <c r="C94" s="70"/>
      <c r="D94" s="67" t="s">
        <v>14</v>
      </c>
      <c r="E94" s="115">
        <f>SUM(F94:O94)-SMALL(F94:O94,2)-MIN(F94:O94)</f>
        <v>0</v>
      </c>
      <c r="F94" s="66">
        <v>0</v>
      </c>
      <c r="G94" s="67">
        <v>0</v>
      </c>
      <c r="H94" s="67">
        <v>0</v>
      </c>
      <c r="I94" s="67">
        <v>0</v>
      </c>
      <c r="J94" s="66">
        <v>0</v>
      </c>
      <c r="K94" s="66">
        <v>0</v>
      </c>
      <c r="L94" s="66">
        <v>0</v>
      </c>
      <c r="M94" s="59">
        <v>0</v>
      </c>
      <c r="N94" s="59">
        <v>0</v>
      </c>
      <c r="O94" s="59">
        <v>0</v>
      </c>
    </row>
    <row r="95" spans="2:3" ht="12.75">
      <c r="B95" s="6"/>
      <c r="C95" s="6"/>
    </row>
    <row r="96" ht="12.75">
      <c r="D96" s="17"/>
    </row>
    <row r="97" spans="4:12" ht="12.75">
      <c r="D97" s="28"/>
      <c r="E97" s="24"/>
      <c r="G97" s="20"/>
      <c r="H97" s="20"/>
      <c r="I97" s="20"/>
      <c r="J97" s="2"/>
      <c r="K97" s="20"/>
      <c r="L97" s="20"/>
    </row>
    <row r="98" spans="1:4" ht="12.75">
      <c r="A98" s="29"/>
      <c r="D98" s="17"/>
    </row>
    <row r="99" spans="2:4" ht="12.75">
      <c r="B99" s="21"/>
      <c r="C99" s="21"/>
      <c r="D99" s="17"/>
    </row>
    <row r="100" ht="12.75">
      <c r="D100" s="17"/>
    </row>
    <row r="101" ht="12.75">
      <c r="D101" s="17"/>
    </row>
    <row r="102" spans="2:4" ht="12.75">
      <c r="B102" s="6"/>
      <c r="C102" s="6"/>
      <c r="D102" s="17"/>
    </row>
    <row r="103" spans="1:4" ht="12.75">
      <c r="A103" s="29"/>
      <c r="B103" s="5"/>
      <c r="C103" s="5"/>
      <c r="D103" s="17"/>
    </row>
    <row r="104" spans="1:11" ht="12.75">
      <c r="A104" s="29"/>
      <c r="D104" s="17"/>
      <c r="G104" s="2"/>
      <c r="H104" s="2"/>
      <c r="I104" s="2"/>
      <c r="J104" s="2"/>
      <c r="K104" s="20"/>
    </row>
    <row r="105" spans="1:3" ht="12.75">
      <c r="A105" s="29"/>
      <c r="B105" s="21"/>
      <c r="C105" s="21"/>
    </row>
    <row r="106" spans="1:4" ht="12.75">
      <c r="A106" s="29"/>
      <c r="D106" s="17"/>
    </row>
    <row r="107" ht="12.75">
      <c r="A107" s="29"/>
    </row>
    <row r="108" ht="12.75">
      <c r="D108" s="17"/>
    </row>
    <row r="109" spans="1:4" ht="12.75">
      <c r="A109" s="29"/>
      <c r="D109" s="17"/>
    </row>
    <row r="110" spans="1:5" ht="12.75">
      <c r="A110" s="29"/>
      <c r="D110" s="7"/>
      <c r="E110" s="24"/>
    </row>
    <row r="111" spans="1:4" ht="12.75">
      <c r="A111" s="29"/>
      <c r="D111" s="17"/>
    </row>
    <row r="112" spans="1:5" ht="12.75">
      <c r="A112" s="29"/>
      <c r="D112" s="7"/>
      <c r="E112" s="24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spans="1:3" ht="12.75">
      <c r="A117" s="29"/>
      <c r="B117" s="11"/>
      <c r="C117" s="11"/>
    </row>
    <row r="118" spans="1:5" ht="12.75">
      <c r="A118" s="29"/>
      <c r="D118" s="12"/>
      <c r="E118" s="2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6.7109375" style="126" customWidth="1"/>
    <col min="2" max="2" width="20.8515625" style="127" bestFit="1" customWidth="1"/>
    <col min="3" max="3" width="20.8515625" style="127" hidden="1" customWidth="1"/>
    <col min="4" max="4" width="7.7109375" style="127" bestFit="1" customWidth="1"/>
    <col min="5" max="5" width="10.140625" style="127" customWidth="1"/>
    <col min="6" max="6" width="14.28125" style="127" bestFit="1" customWidth="1"/>
    <col min="7" max="7" width="8.57421875" style="127" customWidth="1"/>
    <col min="8" max="18" width="8.140625" style="127" customWidth="1"/>
    <col min="19" max="19" width="6.7109375" style="0" bestFit="1" customWidth="1"/>
    <col min="20" max="20" width="7.7109375" style="193" bestFit="1" customWidth="1"/>
    <col min="21" max="21" width="7.140625" style="0" bestFit="1" customWidth="1"/>
    <col min="22" max="22" width="7.28125" style="0" customWidth="1"/>
    <col min="23" max="23" width="6.57421875" style="0" bestFit="1" customWidth="1"/>
    <col min="25" max="16384" width="8.8515625" style="127" customWidth="1"/>
  </cols>
  <sheetData>
    <row r="1" spans="1:24" s="126" customFormat="1" ht="30" customHeight="1" thickBot="1">
      <c r="A1" s="232" t="s">
        <v>31</v>
      </c>
      <c r="B1" s="223" t="s">
        <v>1</v>
      </c>
      <c r="C1" s="223" t="s">
        <v>1</v>
      </c>
      <c r="D1" s="223" t="s">
        <v>2</v>
      </c>
      <c r="E1" s="233" t="s">
        <v>32</v>
      </c>
      <c r="F1" s="223"/>
      <c r="G1" s="224" t="s">
        <v>33</v>
      </c>
      <c r="H1" s="225" t="s">
        <v>14</v>
      </c>
      <c r="I1" s="213" t="s">
        <v>13</v>
      </c>
      <c r="J1" s="214" t="s">
        <v>24</v>
      </c>
      <c r="K1" s="215" t="s">
        <v>67</v>
      </c>
      <c r="L1" s="216" t="s">
        <v>66</v>
      </c>
      <c r="M1" s="217" t="s">
        <v>29</v>
      </c>
      <c r="N1" s="218" t="s">
        <v>30</v>
      </c>
      <c r="O1" s="219" t="s">
        <v>65</v>
      </c>
      <c r="P1" s="220" t="s">
        <v>4</v>
      </c>
      <c r="Q1" s="221" t="s">
        <v>5</v>
      </c>
      <c r="R1" s="222" t="s">
        <v>3</v>
      </c>
      <c r="S1" s="226" t="s">
        <v>112</v>
      </c>
      <c r="T1" s="227" t="s">
        <v>113</v>
      </c>
      <c r="U1" s="234" t="s">
        <v>137</v>
      </c>
      <c r="V1" s="199" t="s">
        <v>135</v>
      </c>
      <c r="W1" s="200" t="s">
        <v>136</v>
      </c>
      <c r="X1" s="191" t="s">
        <v>138</v>
      </c>
    </row>
    <row r="2" spans="1:24" ht="12.75">
      <c r="A2" s="240">
        <v>89</v>
      </c>
      <c r="B2" s="66" t="s">
        <v>117</v>
      </c>
      <c r="C2" s="59" t="str">
        <f aca="true" t="shared" si="0" ref="C2:C17">LOWER(B2)</f>
        <v>dave moore</v>
      </c>
      <c r="D2" s="59" t="s">
        <v>14</v>
      </c>
      <c r="E2" s="241" t="s">
        <v>82</v>
      </c>
      <c r="F2" s="241"/>
      <c r="G2" s="59" t="s">
        <v>83</v>
      </c>
      <c r="H2" s="59">
        <v>100</v>
      </c>
      <c r="I2" s="59"/>
      <c r="J2" s="59"/>
      <c r="K2" s="59"/>
      <c r="L2" s="59"/>
      <c r="M2" s="59"/>
      <c r="N2" s="59"/>
      <c r="O2" s="59"/>
      <c r="P2" s="59"/>
      <c r="Q2" s="59"/>
      <c r="R2" s="242"/>
      <c r="S2" s="194">
        <v>67.14</v>
      </c>
      <c r="T2" s="203">
        <f aca="true" t="shared" si="1" ref="T2:T17">(E2*86400)-S2</f>
        <v>0.02199999999999136</v>
      </c>
      <c r="U2" s="201">
        <f>MAX(H2:R2)</f>
        <v>100</v>
      </c>
      <c r="V2" s="170">
        <v>0</v>
      </c>
      <c r="W2" s="195">
        <f>IF(T2&lt;=0,10,IF(T2&lt;1,5,IF(T2&lt;2,0,IF(T2&lt;3,-5,-10))))</f>
        <v>5</v>
      </c>
      <c r="X2" s="71">
        <f>U2+V2+W2</f>
        <v>105</v>
      </c>
    </row>
    <row r="3" spans="1:24" ht="12.75">
      <c r="A3" s="129">
        <v>555</v>
      </c>
      <c r="B3" s="78" t="s">
        <v>118</v>
      </c>
      <c r="C3" s="79" t="str">
        <f t="shared" si="0"/>
        <v>tim meaden</v>
      </c>
      <c r="D3" s="79" t="s">
        <v>13</v>
      </c>
      <c r="E3" s="130" t="s">
        <v>84</v>
      </c>
      <c r="F3" s="130"/>
      <c r="G3" s="79" t="s">
        <v>36</v>
      </c>
      <c r="H3" s="79"/>
      <c r="I3" s="79">
        <v>100</v>
      </c>
      <c r="J3" s="79"/>
      <c r="K3" s="79"/>
      <c r="L3" s="79"/>
      <c r="M3" s="79"/>
      <c r="N3" s="79"/>
      <c r="O3" s="79"/>
      <c r="P3" s="79"/>
      <c r="Q3" s="79"/>
      <c r="R3" s="131"/>
      <c r="S3" s="194">
        <v>66.983</v>
      </c>
      <c r="T3" s="203">
        <f t="shared" si="1"/>
        <v>2.698999999999998</v>
      </c>
      <c r="U3" s="201">
        <f>MAX(H3:R3)</f>
        <v>100</v>
      </c>
      <c r="V3" s="170">
        <v>0</v>
      </c>
      <c r="W3" s="195">
        <f aca="true" t="shared" si="2" ref="W3:W17">IF(T3&lt;=0,10,IF(T3&lt;1,5,IF(T3&lt;2,0,IF(T3&lt;3,-5,-10))))</f>
        <v>-5</v>
      </c>
      <c r="X3" s="71">
        <f>U3+V3+W3</f>
        <v>95</v>
      </c>
    </row>
    <row r="4" spans="1:24" ht="12.75">
      <c r="A4" s="117">
        <v>50</v>
      </c>
      <c r="B4" s="42" t="s">
        <v>130</v>
      </c>
      <c r="C4" s="38" t="str">
        <f t="shared" si="0"/>
        <v>alan conrad</v>
      </c>
      <c r="D4" s="38" t="s">
        <v>67</v>
      </c>
      <c r="E4" s="196" t="s">
        <v>85</v>
      </c>
      <c r="F4" s="196" t="s">
        <v>114</v>
      </c>
      <c r="G4" s="38" t="s">
        <v>86</v>
      </c>
      <c r="H4" s="38"/>
      <c r="I4" s="38"/>
      <c r="J4" s="38"/>
      <c r="K4" s="38">
        <v>100</v>
      </c>
      <c r="L4" s="38"/>
      <c r="M4" s="38"/>
      <c r="N4" s="38"/>
      <c r="O4" s="38"/>
      <c r="P4" s="38"/>
      <c r="Q4" s="38"/>
      <c r="R4" s="71"/>
      <c r="S4" s="212" t="s">
        <v>116</v>
      </c>
      <c r="T4" s="204" t="s">
        <v>115</v>
      </c>
      <c r="U4" s="201">
        <f aca="true" t="shared" si="3" ref="U4:U17">MAX(H4:R4)</f>
        <v>100</v>
      </c>
      <c r="V4" s="170">
        <v>0</v>
      </c>
      <c r="W4" s="195">
        <v>0</v>
      </c>
      <c r="X4" s="71">
        <f>U4+V4+W4</f>
        <v>100</v>
      </c>
    </row>
    <row r="5" spans="1:24" ht="12.75">
      <c r="A5" s="118">
        <v>124</v>
      </c>
      <c r="B5" s="20" t="s">
        <v>119</v>
      </c>
      <c r="C5" s="8" t="str">
        <f t="shared" si="0"/>
        <v>ray monik</v>
      </c>
      <c r="D5" s="8" t="s">
        <v>34</v>
      </c>
      <c r="E5" s="17" t="s">
        <v>87</v>
      </c>
      <c r="F5" s="17"/>
      <c r="G5" s="8" t="s">
        <v>36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19"/>
      <c r="S5" s="192"/>
      <c r="T5" s="203"/>
      <c r="U5" s="201"/>
      <c r="V5" s="170"/>
      <c r="W5" s="195"/>
      <c r="X5" s="197" t="s">
        <v>34</v>
      </c>
    </row>
    <row r="6" spans="1:24" ht="12.75">
      <c r="A6" s="120">
        <v>62</v>
      </c>
      <c r="B6" s="47" t="s">
        <v>120</v>
      </c>
      <c r="C6" s="39" t="str">
        <f t="shared" si="0"/>
        <v>noel heritage</v>
      </c>
      <c r="D6" s="39" t="s">
        <v>29</v>
      </c>
      <c r="E6" s="121" t="s">
        <v>88</v>
      </c>
      <c r="F6" s="121" t="s">
        <v>114</v>
      </c>
      <c r="G6" s="39" t="s">
        <v>36</v>
      </c>
      <c r="H6" s="39"/>
      <c r="I6" s="39"/>
      <c r="J6" s="39"/>
      <c r="K6" s="39"/>
      <c r="L6" s="39"/>
      <c r="M6" s="39">
        <v>100</v>
      </c>
      <c r="N6" s="39"/>
      <c r="O6" s="39"/>
      <c r="P6" s="39"/>
      <c r="Q6" s="39"/>
      <c r="R6" s="122"/>
      <c r="S6" s="194">
        <v>72.31</v>
      </c>
      <c r="T6" s="203">
        <f t="shared" si="1"/>
        <v>-0.08800000000000807</v>
      </c>
      <c r="U6" s="201">
        <f t="shared" si="3"/>
        <v>100</v>
      </c>
      <c r="V6" s="170">
        <v>0</v>
      </c>
      <c r="W6" s="195">
        <f t="shared" si="2"/>
        <v>10</v>
      </c>
      <c r="X6" s="71">
        <f>U6+V6+W6</f>
        <v>110</v>
      </c>
    </row>
    <row r="7" spans="1:24" ht="12.75">
      <c r="A7" s="235">
        <v>26</v>
      </c>
      <c r="B7" s="236" t="s">
        <v>121</v>
      </c>
      <c r="C7" s="237" t="str">
        <f t="shared" si="0"/>
        <v>robert downes</v>
      </c>
      <c r="D7" s="237" t="s">
        <v>30</v>
      </c>
      <c r="E7" s="238" t="s">
        <v>89</v>
      </c>
      <c r="F7" s="238"/>
      <c r="G7" s="237" t="s">
        <v>36</v>
      </c>
      <c r="H7" s="237"/>
      <c r="I7" s="237"/>
      <c r="J7" s="237"/>
      <c r="K7" s="237"/>
      <c r="L7" s="237"/>
      <c r="M7" s="237"/>
      <c r="N7" s="237">
        <v>100</v>
      </c>
      <c r="O7" s="237"/>
      <c r="P7" s="237"/>
      <c r="Q7" s="237"/>
      <c r="R7" s="239"/>
      <c r="S7" s="194">
        <v>71.9978</v>
      </c>
      <c r="T7" s="203">
        <f>(E7*86400)-S7</f>
        <v>1.3262</v>
      </c>
      <c r="U7" s="201">
        <f>MAX(H7:R7)</f>
        <v>100</v>
      </c>
      <c r="V7" s="170">
        <v>0</v>
      </c>
      <c r="W7" s="195">
        <f>IF(T7&lt;=0,10,IF(T7&lt;1,5,IF(T7&lt;2,0,IF(T7&lt;3,-5,-10))))</f>
        <v>0</v>
      </c>
      <c r="X7" s="71">
        <f>U7+V7+W7</f>
        <v>100</v>
      </c>
    </row>
    <row r="8" spans="1:24" ht="12.75">
      <c r="A8" s="123">
        <v>28</v>
      </c>
      <c r="B8" s="60" t="s">
        <v>103</v>
      </c>
      <c r="C8" s="57" t="str">
        <f t="shared" si="0"/>
        <v>ibrahim rafel</v>
      </c>
      <c r="D8" s="57" t="s">
        <v>5</v>
      </c>
      <c r="E8" s="124" t="s">
        <v>90</v>
      </c>
      <c r="F8" s="124"/>
      <c r="G8" s="57" t="s">
        <v>86</v>
      </c>
      <c r="H8" s="57"/>
      <c r="I8" s="57"/>
      <c r="J8" s="57"/>
      <c r="K8" s="57"/>
      <c r="L8" s="57"/>
      <c r="M8" s="57"/>
      <c r="N8" s="57"/>
      <c r="O8" s="57"/>
      <c r="P8" s="57"/>
      <c r="Q8" s="57">
        <v>100</v>
      </c>
      <c r="R8" s="125"/>
      <c r="S8" s="192">
        <v>72.9824</v>
      </c>
      <c r="T8" s="203">
        <f t="shared" si="1"/>
        <v>1.1085999999999956</v>
      </c>
      <c r="U8" s="201">
        <f t="shared" si="3"/>
        <v>100</v>
      </c>
      <c r="V8" s="170">
        <v>0</v>
      </c>
      <c r="W8" s="195">
        <f t="shared" si="2"/>
        <v>0</v>
      </c>
      <c r="X8" s="71">
        <f>U8+V8+W8</f>
        <v>100</v>
      </c>
    </row>
    <row r="9" spans="1:24" ht="12.75">
      <c r="A9" s="118">
        <v>205</v>
      </c>
      <c r="B9" s="20" t="s">
        <v>122</v>
      </c>
      <c r="C9" s="8" t="str">
        <f t="shared" si="0"/>
        <v>john reid</v>
      </c>
      <c r="D9" s="8" t="s">
        <v>34</v>
      </c>
      <c r="E9" s="17" t="s">
        <v>91</v>
      </c>
      <c r="F9" s="17"/>
      <c r="G9" s="8" t="s">
        <v>92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19"/>
      <c r="S9" s="194"/>
      <c r="T9" s="203"/>
      <c r="U9" s="201"/>
      <c r="V9" s="170"/>
      <c r="W9" s="195"/>
      <c r="X9" s="197" t="s">
        <v>34</v>
      </c>
    </row>
    <row r="10" spans="1:24" ht="12.75">
      <c r="A10" s="123">
        <v>29</v>
      </c>
      <c r="B10" s="60" t="s">
        <v>132</v>
      </c>
      <c r="C10" s="57" t="str">
        <f t="shared" si="0"/>
        <v>steve williamsz</v>
      </c>
      <c r="D10" s="57" t="s">
        <v>5</v>
      </c>
      <c r="E10" s="124" t="s">
        <v>93</v>
      </c>
      <c r="F10" s="124"/>
      <c r="G10" s="57" t="s">
        <v>38</v>
      </c>
      <c r="H10" s="57"/>
      <c r="I10" s="57"/>
      <c r="J10" s="57"/>
      <c r="K10" s="57"/>
      <c r="L10" s="57"/>
      <c r="M10" s="57"/>
      <c r="N10" s="57"/>
      <c r="O10" s="57"/>
      <c r="P10" s="57"/>
      <c r="Q10" s="57">
        <v>75</v>
      </c>
      <c r="R10" s="125"/>
      <c r="S10" s="192">
        <v>72.9824</v>
      </c>
      <c r="T10" s="203">
        <f t="shared" si="1"/>
        <v>1.2756000000000114</v>
      </c>
      <c r="U10" s="201">
        <f t="shared" si="3"/>
        <v>75</v>
      </c>
      <c r="V10" s="170">
        <v>0</v>
      </c>
      <c r="W10" s="195">
        <f t="shared" si="2"/>
        <v>0</v>
      </c>
      <c r="X10" s="71">
        <f>U10+V10+W10</f>
        <v>75</v>
      </c>
    </row>
    <row r="11" spans="1:24" ht="12.75">
      <c r="A11" s="123">
        <v>77</v>
      </c>
      <c r="B11" s="60" t="s">
        <v>123</v>
      </c>
      <c r="C11" s="57" t="str">
        <f t="shared" si="0"/>
        <v>simeon ouzas</v>
      </c>
      <c r="D11" s="57" t="s">
        <v>5</v>
      </c>
      <c r="E11" s="124" t="s">
        <v>94</v>
      </c>
      <c r="F11" s="124"/>
      <c r="G11" s="57" t="s">
        <v>86</v>
      </c>
      <c r="H11" s="57"/>
      <c r="I11" s="57"/>
      <c r="J11" s="57"/>
      <c r="K11" s="57"/>
      <c r="L11" s="57"/>
      <c r="M11" s="57"/>
      <c r="N11" s="57"/>
      <c r="O11" s="57"/>
      <c r="P11" s="57"/>
      <c r="Q11" s="57">
        <v>60</v>
      </c>
      <c r="R11" s="125"/>
      <c r="S11" s="192">
        <v>72.9824</v>
      </c>
      <c r="T11" s="203">
        <f t="shared" si="1"/>
        <v>1.495599999999996</v>
      </c>
      <c r="U11" s="201">
        <f t="shared" si="3"/>
        <v>60</v>
      </c>
      <c r="V11" s="170">
        <v>0</v>
      </c>
      <c r="W11" s="195">
        <f t="shared" si="2"/>
        <v>0</v>
      </c>
      <c r="X11" s="71">
        <f>U11+V11+W11</f>
        <v>60</v>
      </c>
    </row>
    <row r="12" spans="1:24" ht="12.75">
      <c r="A12" s="120">
        <v>58</v>
      </c>
      <c r="B12" s="47" t="s">
        <v>124</v>
      </c>
      <c r="C12" s="39" t="str">
        <f t="shared" si="0"/>
        <v>murray seymour</v>
      </c>
      <c r="D12" s="39" t="s">
        <v>29</v>
      </c>
      <c r="E12" s="256" t="s">
        <v>95</v>
      </c>
      <c r="F12" s="256"/>
      <c r="G12" s="39" t="s">
        <v>38</v>
      </c>
      <c r="H12" s="39"/>
      <c r="I12" s="39"/>
      <c r="J12" s="39"/>
      <c r="K12" s="39"/>
      <c r="L12" s="39"/>
      <c r="M12" s="39">
        <v>75</v>
      </c>
      <c r="N12" s="39"/>
      <c r="O12" s="39"/>
      <c r="P12" s="39"/>
      <c r="Q12" s="39"/>
      <c r="R12" s="122"/>
      <c r="S12" s="194">
        <v>72.31</v>
      </c>
      <c r="T12" s="203">
        <f t="shared" si="1"/>
        <v>2.190000000000012</v>
      </c>
      <c r="U12" s="201">
        <f t="shared" si="3"/>
        <v>75</v>
      </c>
      <c r="V12" s="170">
        <v>0</v>
      </c>
      <c r="W12" s="195">
        <f t="shared" si="2"/>
        <v>-5</v>
      </c>
      <c r="X12" s="71">
        <f>U12+V12+W12</f>
        <v>70</v>
      </c>
    </row>
    <row r="13" spans="1:24" ht="12.75">
      <c r="A13" s="123">
        <v>128</v>
      </c>
      <c r="B13" s="60" t="s">
        <v>125</v>
      </c>
      <c r="C13" s="57" t="str">
        <f t="shared" si="0"/>
        <v>allison rafel</v>
      </c>
      <c r="D13" s="57" t="s">
        <v>5</v>
      </c>
      <c r="E13" s="124" t="s">
        <v>96</v>
      </c>
      <c r="F13" s="124"/>
      <c r="G13" s="57" t="s">
        <v>97</v>
      </c>
      <c r="H13" s="57"/>
      <c r="I13" s="57"/>
      <c r="J13" s="57"/>
      <c r="K13" s="57"/>
      <c r="L13" s="57"/>
      <c r="M13" s="57"/>
      <c r="N13" s="57"/>
      <c r="O13" s="57"/>
      <c r="P13" s="57"/>
      <c r="Q13" s="57">
        <v>45</v>
      </c>
      <c r="R13" s="125"/>
      <c r="S13" s="192">
        <v>72.9824</v>
      </c>
      <c r="T13" s="203">
        <f t="shared" si="1"/>
        <v>2.6805999999999983</v>
      </c>
      <c r="U13" s="201">
        <f t="shared" si="3"/>
        <v>45</v>
      </c>
      <c r="V13" s="170">
        <v>0</v>
      </c>
      <c r="W13" s="195">
        <f t="shared" si="2"/>
        <v>-5</v>
      </c>
      <c r="X13" s="71">
        <f>U13+V13+W13</f>
        <v>40</v>
      </c>
    </row>
    <row r="14" spans="1:24" ht="12.75">
      <c r="A14" s="118">
        <v>73</v>
      </c>
      <c r="B14" s="20" t="s">
        <v>126</v>
      </c>
      <c r="C14" s="8" t="str">
        <f t="shared" si="0"/>
        <v>jarrah pitt</v>
      </c>
      <c r="D14" s="8" t="s">
        <v>34</v>
      </c>
      <c r="E14" s="17" t="s">
        <v>98</v>
      </c>
      <c r="F14" s="17"/>
      <c r="G14" s="8" t="s">
        <v>35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9"/>
      <c r="S14" s="192"/>
      <c r="T14" s="203"/>
      <c r="U14" s="201"/>
      <c r="V14" s="170"/>
      <c r="W14" s="195"/>
      <c r="X14" s="197" t="s">
        <v>34</v>
      </c>
    </row>
    <row r="15" spans="1:24" ht="12.75">
      <c r="A15" s="123">
        <v>59</v>
      </c>
      <c r="B15" s="60" t="s">
        <v>127</v>
      </c>
      <c r="C15" s="57" t="str">
        <f t="shared" si="0"/>
        <v>gareth pedley</v>
      </c>
      <c r="D15" s="57" t="s">
        <v>5</v>
      </c>
      <c r="E15" s="124" t="s">
        <v>99</v>
      </c>
      <c r="F15" s="124"/>
      <c r="G15" s="57" t="s">
        <v>100</v>
      </c>
      <c r="H15" s="57"/>
      <c r="I15" s="57"/>
      <c r="J15" s="57"/>
      <c r="K15" s="57"/>
      <c r="L15" s="57"/>
      <c r="M15" s="57"/>
      <c r="N15" s="57"/>
      <c r="O15" s="57"/>
      <c r="P15" s="57"/>
      <c r="Q15" s="57">
        <v>30</v>
      </c>
      <c r="R15" s="125"/>
      <c r="S15" s="192">
        <v>72.9824</v>
      </c>
      <c r="T15" s="203">
        <f t="shared" si="1"/>
        <v>3.4096000000000117</v>
      </c>
      <c r="U15" s="201">
        <f t="shared" si="3"/>
        <v>30</v>
      </c>
      <c r="V15" s="170">
        <v>0</v>
      </c>
      <c r="W15" s="195">
        <f t="shared" si="2"/>
        <v>-10</v>
      </c>
      <c r="X15" s="71">
        <f>U15+V15+W15</f>
        <v>20</v>
      </c>
    </row>
    <row r="16" spans="1:24" ht="12.75">
      <c r="A16" s="118">
        <v>19</v>
      </c>
      <c r="B16" s="20" t="s">
        <v>128</v>
      </c>
      <c r="C16" s="8" t="str">
        <f t="shared" si="0"/>
        <v>ajith perera</v>
      </c>
      <c r="D16" s="8" t="s">
        <v>34</v>
      </c>
      <c r="E16" s="17" t="s">
        <v>101</v>
      </c>
      <c r="F16" s="17"/>
      <c r="G16" s="8" t="s">
        <v>97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19"/>
      <c r="S16" s="194"/>
      <c r="T16" s="203"/>
      <c r="U16" s="201"/>
      <c r="V16" s="170"/>
      <c r="W16" s="195"/>
      <c r="X16" s="197" t="s">
        <v>34</v>
      </c>
    </row>
    <row r="17" spans="1:24" ht="13.5" thickBot="1">
      <c r="A17" s="185">
        <v>78</v>
      </c>
      <c r="B17" s="190" t="s">
        <v>129</v>
      </c>
      <c r="C17" s="186" t="str">
        <f t="shared" si="0"/>
        <v>tony maslen</v>
      </c>
      <c r="D17" s="186" t="s">
        <v>5</v>
      </c>
      <c r="E17" s="187" t="s">
        <v>102</v>
      </c>
      <c r="F17" s="187"/>
      <c r="G17" s="186" t="s">
        <v>100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>
        <v>15</v>
      </c>
      <c r="R17" s="188"/>
      <c r="S17" s="206">
        <v>72.9824</v>
      </c>
      <c r="T17" s="205">
        <f t="shared" si="1"/>
        <v>6.540599999999998</v>
      </c>
      <c r="U17" s="202">
        <f t="shared" si="3"/>
        <v>15</v>
      </c>
      <c r="V17" s="198">
        <v>0</v>
      </c>
      <c r="W17" s="195">
        <f t="shared" si="2"/>
        <v>-10</v>
      </c>
      <c r="X17" s="71">
        <f>U17+V17+W17</f>
        <v>5</v>
      </c>
    </row>
    <row r="18" spans="7:24" ht="13.5" thickBot="1">
      <c r="G18" s="228" t="s">
        <v>37</v>
      </c>
      <c r="H18" s="229">
        <f aca="true" t="shared" si="4" ref="H18:R18">COUNTA(H2:H17)</f>
        <v>1</v>
      </c>
      <c r="I18" s="229">
        <f t="shared" si="4"/>
        <v>1</v>
      </c>
      <c r="J18" s="229">
        <f t="shared" si="4"/>
        <v>0</v>
      </c>
      <c r="K18" s="229">
        <f t="shared" si="4"/>
        <v>1</v>
      </c>
      <c r="L18" s="229">
        <f t="shared" si="4"/>
        <v>0</v>
      </c>
      <c r="M18" s="229">
        <f t="shared" si="4"/>
        <v>2</v>
      </c>
      <c r="N18" s="229">
        <f t="shared" si="4"/>
        <v>1</v>
      </c>
      <c r="O18" s="229">
        <f t="shared" si="4"/>
        <v>0</v>
      </c>
      <c r="P18" s="229">
        <f t="shared" si="4"/>
        <v>0</v>
      </c>
      <c r="Q18" s="229">
        <f t="shared" si="4"/>
        <v>6</v>
      </c>
      <c r="R18" s="229">
        <f t="shared" si="4"/>
        <v>0</v>
      </c>
      <c r="S18" s="229"/>
      <c r="T18" s="230"/>
      <c r="U18" s="229"/>
      <c r="V18" s="229"/>
      <c r="W18" s="229"/>
      <c r="X18" s="231">
        <f>COUNTA(X2:X17)</f>
        <v>16</v>
      </c>
    </row>
    <row r="20" spans="2:4" ht="12.75">
      <c r="B20" s="2"/>
      <c r="C20" s="2"/>
      <c r="D20" s="128"/>
    </row>
    <row r="22" ht="15">
      <c r="E22" s="18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6.57421875" style="32" customWidth="1"/>
    <col min="2" max="2" width="122.00390625" style="31" bestFit="1" customWidth="1"/>
    <col min="3" max="16384" width="8.8515625" style="32" customWidth="1"/>
  </cols>
  <sheetData>
    <row r="1" ht="12.75">
      <c r="A1" s="30" t="s">
        <v>12</v>
      </c>
    </row>
    <row r="2" spans="1:2" ht="14.25">
      <c r="A2" s="33" t="s">
        <v>16</v>
      </c>
      <c r="B2" s="136" t="s">
        <v>48</v>
      </c>
    </row>
    <row r="3" spans="1:2" ht="14.25">
      <c r="A3" s="33" t="s">
        <v>16</v>
      </c>
      <c r="B3" s="136" t="s">
        <v>49</v>
      </c>
    </row>
    <row r="4" spans="1:2" ht="26.25">
      <c r="A4" s="33" t="s">
        <v>16</v>
      </c>
      <c r="B4" s="144" t="s">
        <v>62</v>
      </c>
    </row>
    <row r="6" ht="12.75">
      <c r="A6" s="30" t="s">
        <v>15</v>
      </c>
    </row>
    <row r="7" spans="1:2" ht="12.75">
      <c r="A7" s="35">
        <v>1</v>
      </c>
      <c r="B7" s="31" t="s">
        <v>17</v>
      </c>
    </row>
    <row r="8" spans="1:2" ht="12.75">
      <c r="A8" s="35">
        <v>2</v>
      </c>
      <c r="B8" s="31" t="s">
        <v>80</v>
      </c>
    </row>
    <row r="9" spans="1:2" ht="12.75">
      <c r="A9" s="35">
        <v>3</v>
      </c>
      <c r="B9" s="34" t="s">
        <v>81</v>
      </c>
    </row>
    <row r="10" spans="1:2" ht="12.75">
      <c r="A10" s="35">
        <v>4</v>
      </c>
      <c r="B10" s="34" t="s">
        <v>79</v>
      </c>
    </row>
    <row r="11" spans="1:2" ht="12.75">
      <c r="A11" s="35">
        <v>5</v>
      </c>
      <c r="B11" s="31" t="s">
        <v>25</v>
      </c>
    </row>
    <row r="12" spans="1:2" ht="12.75">
      <c r="A12" s="35">
        <v>6</v>
      </c>
      <c r="B12" s="31" t="s">
        <v>11</v>
      </c>
    </row>
    <row r="13" spans="1:2" ht="12.75">
      <c r="A13" s="35">
        <v>7</v>
      </c>
      <c r="B13" s="31" t="s">
        <v>10</v>
      </c>
    </row>
    <row r="14" spans="1:2" ht="12.75">
      <c r="A14" s="35"/>
      <c r="B14" s="32"/>
    </row>
    <row r="15" ht="12.75">
      <c r="A15" s="30" t="s">
        <v>23</v>
      </c>
    </row>
    <row r="16" spans="1:2" ht="12.75">
      <c r="A16" s="35">
        <v>100</v>
      </c>
      <c r="B16" s="31" t="s">
        <v>18</v>
      </c>
    </row>
    <row r="17" spans="1:2" ht="12.75">
      <c r="A17" s="35">
        <v>75</v>
      </c>
      <c r="B17" s="31" t="s">
        <v>19</v>
      </c>
    </row>
    <row r="18" spans="1:2" ht="12.75">
      <c r="A18" s="35">
        <v>60</v>
      </c>
      <c r="B18" s="31" t="s">
        <v>20</v>
      </c>
    </row>
    <row r="19" spans="1:2" ht="12.75">
      <c r="A19" s="35">
        <v>45</v>
      </c>
      <c r="B19" s="31" t="s">
        <v>21</v>
      </c>
    </row>
    <row r="20" spans="1:2" ht="12.75">
      <c r="A20" s="35">
        <v>30</v>
      </c>
      <c r="B20" s="31" t="s">
        <v>22</v>
      </c>
    </row>
    <row r="21" spans="1:2" ht="12.75">
      <c r="A21" s="35">
        <v>15</v>
      </c>
      <c r="B21" s="137" t="s">
        <v>50</v>
      </c>
    </row>
    <row r="23" spans="1:2" ht="15" thickBot="1">
      <c r="A23" s="143" t="s">
        <v>51</v>
      </c>
      <c r="B23" s="139"/>
    </row>
    <row r="24" spans="1:2" ht="15" thickBot="1">
      <c r="A24" s="138" t="s">
        <v>57</v>
      </c>
      <c r="B24" s="140" t="s">
        <v>52</v>
      </c>
    </row>
    <row r="25" spans="1:2" ht="15" thickBot="1">
      <c r="A25" s="138" t="s">
        <v>58</v>
      </c>
      <c r="B25" s="141" t="s">
        <v>53</v>
      </c>
    </row>
    <row r="26" spans="1:2" ht="15" thickBot="1">
      <c r="A26" s="138" t="s">
        <v>59</v>
      </c>
      <c r="B26" s="141" t="s">
        <v>54</v>
      </c>
    </row>
    <row r="27" spans="1:2" ht="15" thickBot="1">
      <c r="A27" s="138" t="s">
        <v>60</v>
      </c>
      <c r="B27" s="141" t="s">
        <v>55</v>
      </c>
    </row>
    <row r="28" spans="1:2" ht="15" thickBot="1">
      <c r="A28" s="138" t="s">
        <v>61</v>
      </c>
      <c r="B28" s="141" t="s">
        <v>56</v>
      </c>
    </row>
    <row r="29" spans="1:2" ht="12.75">
      <c r="A29" s="142"/>
      <c r="B29" s="13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2017-02-01T00:49:26Z</dcterms:modified>
  <cp:category/>
  <cp:version/>
  <cp:contentType/>
  <cp:contentStatus/>
</cp:coreProperties>
</file>