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0\home\piarc and MX5\"/>
    </mc:Choice>
  </mc:AlternateContent>
  <xr:revisionPtr revIDLastSave="0" documentId="13_ncr:1_{9D19AD0A-7915-4FD4-8874-1132F53D0FAE}" xr6:coauthVersionLast="44" xr6:coauthVersionMax="44" xr10:uidLastSave="{00000000-0000-0000-0000-000000000000}"/>
  <bookViews>
    <workbookView xWindow="-120" yWindow="-120" windowWidth="25440" windowHeight="15390" xr2:uid="{8859D7D5-839B-4528-9CD9-4ED32CD424CD}"/>
  </bookViews>
  <sheets>
    <sheet name="InterstateChallenge2020" sheetId="1" r:id="rId1"/>
  </sheets>
  <externalReferences>
    <externalReference r:id="rId2"/>
  </externalReferences>
  <definedNames>
    <definedName name="Class2018">'[1]Championship Scoring'!$A$7:$D$18</definedName>
    <definedName name="Points2018">'[1]Championship Scoring'!$A$21:$B$31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11" i="1"/>
  <c r="U12" i="1"/>
  <c r="U13" i="1"/>
  <c r="U14" i="1"/>
  <c r="U16" i="1"/>
  <c r="U17" i="1"/>
  <c r="U18" i="1"/>
  <c r="U19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42" i="1"/>
  <c r="U44" i="1"/>
  <c r="U45" i="1"/>
  <c r="U39" i="1"/>
  <c r="U40" i="1"/>
  <c r="U41" i="1"/>
  <c r="U46" i="1"/>
  <c r="U47" i="1"/>
  <c r="U48" i="1"/>
  <c r="U50" i="1"/>
  <c r="U51" i="1"/>
  <c r="U52" i="1"/>
  <c r="U53" i="1"/>
  <c r="U54" i="1"/>
  <c r="V3" i="1"/>
  <c r="V4" i="1"/>
  <c r="V5" i="1"/>
  <c r="V6" i="1"/>
  <c r="V7" i="1"/>
  <c r="V9" i="1"/>
  <c r="V10" i="1"/>
  <c r="V12" i="1"/>
  <c r="V13" i="1"/>
  <c r="V15" i="1"/>
  <c r="V16" i="1"/>
  <c r="V20" i="1"/>
  <c r="V21" i="1"/>
  <c r="V22" i="1"/>
  <c r="V23" i="1"/>
  <c r="V24" i="1"/>
  <c r="V25" i="1"/>
  <c r="V26" i="1"/>
  <c r="V30" i="1"/>
  <c r="V31" i="1"/>
  <c r="V32" i="1"/>
  <c r="V33" i="1"/>
  <c r="V34" i="1"/>
  <c r="V35" i="1"/>
  <c r="V36" i="1"/>
  <c r="V38" i="1"/>
  <c r="V43" i="1"/>
  <c r="V44" i="1"/>
  <c r="V45" i="1"/>
  <c r="V39" i="1"/>
  <c r="V40" i="1"/>
  <c r="V41" i="1"/>
  <c r="V46" i="1"/>
  <c r="V47" i="1"/>
  <c r="V48" i="1"/>
  <c r="V49" i="1"/>
  <c r="V51" i="1"/>
  <c r="V52" i="1"/>
  <c r="V53" i="1"/>
  <c r="V54" i="1"/>
  <c r="U2" i="1"/>
  <c r="S27" i="1"/>
  <c r="S28" i="1"/>
  <c r="S29" i="1"/>
  <c r="S30" i="1"/>
  <c r="S31" i="1"/>
  <c r="S32" i="1"/>
  <c r="S33" i="1"/>
  <c r="S34" i="1"/>
  <c r="S49" i="1"/>
  <c r="S35" i="1"/>
  <c r="S36" i="1"/>
  <c r="S37" i="1"/>
  <c r="S38" i="1"/>
  <c r="S17" i="1"/>
  <c r="S18" i="1"/>
  <c r="S19" i="1"/>
  <c r="S20" i="1"/>
  <c r="S21" i="1"/>
  <c r="S22" i="1"/>
  <c r="S23" i="1"/>
  <c r="S24" i="1"/>
  <c r="S25" i="1"/>
  <c r="S26" i="1"/>
  <c r="S42" i="1"/>
  <c r="S43" i="1"/>
  <c r="S44" i="1"/>
  <c r="S45" i="1"/>
  <c r="S39" i="1"/>
  <c r="S40" i="1"/>
  <c r="S41" i="1"/>
  <c r="S2" i="1"/>
  <c r="T2" i="1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53" i="1"/>
  <c r="S54" i="1"/>
  <c r="S50" i="1"/>
  <c r="S51" i="1"/>
  <c r="S52" i="1"/>
  <c r="S46" i="1"/>
  <c r="S47" i="1"/>
  <c r="S48" i="1"/>
  <c r="C54" i="1"/>
  <c r="C53" i="1"/>
  <c r="C38" i="1"/>
  <c r="C48" i="1"/>
  <c r="C52" i="1"/>
  <c r="C13" i="1"/>
  <c r="C51" i="1"/>
  <c r="C12" i="1"/>
  <c r="C45" i="1"/>
  <c r="C37" i="1"/>
  <c r="C50" i="1"/>
  <c r="C26" i="1"/>
  <c r="C36" i="1"/>
  <c r="C25" i="1"/>
  <c r="C35" i="1"/>
  <c r="C7" i="1"/>
  <c r="C24" i="1"/>
  <c r="C47" i="1"/>
  <c r="C44" i="1"/>
  <c r="C49" i="1"/>
  <c r="C23" i="1"/>
  <c r="C34" i="1"/>
  <c r="C41" i="1"/>
  <c r="C33" i="1"/>
  <c r="C32" i="1"/>
  <c r="C43" i="1"/>
  <c r="C16" i="1"/>
  <c r="C31" i="1"/>
  <c r="C40" i="1"/>
  <c r="C22" i="1"/>
  <c r="C30" i="1"/>
  <c r="C39" i="1"/>
  <c r="C42" i="1"/>
  <c r="C6" i="1"/>
  <c r="C21" i="1"/>
  <c r="C29" i="1"/>
  <c r="C5" i="1"/>
  <c r="C11" i="1"/>
  <c r="C4" i="1"/>
  <c r="C46" i="1"/>
  <c r="C15" i="1"/>
  <c r="C28" i="1"/>
  <c r="C20" i="1"/>
  <c r="C19" i="1"/>
  <c r="C10" i="1"/>
  <c r="C18" i="1"/>
  <c r="C3" i="1"/>
  <c r="C17" i="1"/>
  <c r="C27" i="1"/>
  <c r="C14" i="1"/>
  <c r="C9" i="1"/>
  <c r="C8" i="1"/>
  <c r="C2" i="1"/>
  <c r="Q52" i="1"/>
  <c r="O52" i="1"/>
  <c r="N52" i="1"/>
  <c r="M52" i="1"/>
  <c r="L52" i="1"/>
  <c r="K52" i="1"/>
  <c r="J52" i="1"/>
  <c r="I52" i="1"/>
  <c r="H52" i="1"/>
  <c r="G52" i="1"/>
  <c r="Q13" i="1"/>
  <c r="P13" i="1"/>
  <c r="O13" i="1"/>
  <c r="N13" i="1"/>
  <c r="M13" i="1"/>
  <c r="L13" i="1"/>
  <c r="K13" i="1"/>
  <c r="J13" i="1"/>
  <c r="I13" i="1"/>
  <c r="G13" i="1"/>
  <c r="Q51" i="1"/>
  <c r="O51" i="1"/>
  <c r="N51" i="1"/>
  <c r="M51" i="1"/>
  <c r="L51" i="1"/>
  <c r="K51" i="1"/>
  <c r="J51" i="1"/>
  <c r="I51" i="1"/>
  <c r="H51" i="1"/>
  <c r="G51" i="1"/>
  <c r="Q12" i="1"/>
  <c r="P12" i="1"/>
  <c r="O12" i="1"/>
  <c r="N12" i="1"/>
  <c r="M12" i="1"/>
  <c r="L12" i="1"/>
  <c r="K12" i="1"/>
  <c r="J12" i="1"/>
  <c r="I12" i="1"/>
  <c r="G12" i="1"/>
  <c r="T16" i="1" l="1"/>
  <c r="T8" i="1"/>
  <c r="T24" i="1"/>
  <c r="T38" i="1"/>
  <c r="T53" i="1"/>
  <c r="T54" i="1"/>
  <c r="T48" i="1"/>
  <c r="T10" i="1"/>
  <c r="R10" i="1" s="1"/>
  <c r="T18" i="1"/>
  <c r="T33" i="1"/>
  <c r="T9" i="1"/>
  <c r="T41" i="1"/>
  <c r="T25" i="1"/>
  <c r="T17" i="1"/>
  <c r="R17" i="1" s="1"/>
  <c r="V17" i="1" s="1"/>
  <c r="T32" i="1"/>
  <c r="T31" i="1"/>
  <c r="T47" i="1"/>
  <c r="T15" i="1"/>
  <c r="T7" i="1"/>
  <c r="T39" i="1"/>
  <c r="T23" i="1"/>
  <c r="T37" i="1"/>
  <c r="R37" i="1" s="1"/>
  <c r="V37" i="1" s="1"/>
  <c r="T30" i="1"/>
  <c r="T46" i="1"/>
  <c r="T14" i="1"/>
  <c r="T6" i="1"/>
  <c r="T45" i="1"/>
  <c r="T22" i="1"/>
  <c r="R22" i="1" s="1"/>
  <c r="U22" i="1" s="1"/>
  <c r="T52" i="1"/>
  <c r="T5" i="1"/>
  <c r="T44" i="1"/>
  <c r="T35" i="1"/>
  <c r="T28" i="1"/>
  <c r="R28" i="1" s="1"/>
  <c r="T51" i="1"/>
  <c r="T12" i="1"/>
  <c r="T4" i="1"/>
  <c r="T43" i="1"/>
  <c r="T20" i="1"/>
  <c r="R20" i="1" s="1"/>
  <c r="U20" i="1" s="1"/>
  <c r="T49" i="1"/>
  <c r="R49" i="1" s="1"/>
  <c r="U49" i="1" s="1"/>
  <c r="T27" i="1"/>
  <c r="T50" i="1"/>
  <c r="R50" i="1" s="1"/>
  <c r="V50" i="1" s="1"/>
  <c r="T11" i="1"/>
  <c r="T3" i="1"/>
  <c r="T42" i="1"/>
  <c r="R42" i="1" s="1"/>
  <c r="V42" i="1" s="1"/>
  <c r="T19" i="1"/>
  <c r="R19" i="1" s="1"/>
  <c r="T34" i="1"/>
  <c r="T40" i="1"/>
  <c r="T36" i="1"/>
  <c r="T13" i="1"/>
  <c r="T29" i="1"/>
  <c r="R29" i="1" s="1"/>
  <c r="V29" i="1" s="1"/>
  <c r="T21" i="1"/>
  <c r="T26" i="1"/>
  <c r="R43" i="1"/>
  <c r="U43" i="1" s="1"/>
  <c r="R2" i="1"/>
  <c r="R18" i="1"/>
  <c r="V18" i="1" s="1"/>
  <c r="K35" i="1"/>
  <c r="R11" i="1"/>
  <c r="V11" i="1" s="1"/>
  <c r="R3" i="1"/>
  <c r="U3" i="1" s="1"/>
  <c r="R9" i="1"/>
  <c r="U9" i="1" s="1"/>
  <c r="R8" i="1"/>
  <c r="O47" i="1"/>
  <c r="R15" i="1"/>
  <c r="U15" i="1" s="1"/>
  <c r="G7" i="1"/>
  <c r="R38" i="1"/>
  <c r="U38" i="1" s="1"/>
  <c r="R14" i="1"/>
  <c r="V14" i="1" s="1"/>
  <c r="R21" i="1"/>
  <c r="U21" i="1" s="1"/>
  <c r="P54" i="1"/>
  <c r="O54" i="1"/>
  <c r="N54" i="1"/>
  <c r="M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Q38" i="1"/>
  <c r="P38" i="1"/>
  <c r="O38" i="1"/>
  <c r="N38" i="1"/>
  <c r="M38" i="1"/>
  <c r="L38" i="1"/>
  <c r="J38" i="1"/>
  <c r="I38" i="1"/>
  <c r="H38" i="1"/>
  <c r="G38" i="1"/>
  <c r="Q48" i="1"/>
  <c r="P48" i="1"/>
  <c r="N48" i="1"/>
  <c r="M48" i="1"/>
  <c r="L48" i="1"/>
  <c r="K48" i="1"/>
  <c r="J48" i="1"/>
  <c r="I48" i="1"/>
  <c r="H48" i="1"/>
  <c r="G48" i="1"/>
  <c r="Q45" i="1"/>
  <c r="P45" i="1"/>
  <c r="O45" i="1"/>
  <c r="N45" i="1"/>
  <c r="L45" i="1"/>
  <c r="K45" i="1"/>
  <c r="J45" i="1"/>
  <c r="I45" i="1"/>
  <c r="H45" i="1"/>
  <c r="G45" i="1"/>
  <c r="Q37" i="1"/>
  <c r="P37" i="1"/>
  <c r="O37" i="1"/>
  <c r="N37" i="1"/>
  <c r="M37" i="1"/>
  <c r="L37" i="1"/>
  <c r="J37" i="1"/>
  <c r="I37" i="1"/>
  <c r="H37" i="1"/>
  <c r="G37" i="1"/>
  <c r="Q50" i="1"/>
  <c r="O50" i="1"/>
  <c r="N50" i="1"/>
  <c r="M50" i="1"/>
  <c r="L50" i="1"/>
  <c r="K50" i="1"/>
  <c r="J50" i="1"/>
  <c r="I50" i="1"/>
  <c r="H50" i="1"/>
  <c r="Q26" i="1"/>
  <c r="P26" i="1"/>
  <c r="O26" i="1"/>
  <c r="N26" i="1"/>
  <c r="M26" i="1"/>
  <c r="L26" i="1"/>
  <c r="K26" i="1"/>
  <c r="I26" i="1"/>
  <c r="H26" i="1"/>
  <c r="Q36" i="1"/>
  <c r="P36" i="1"/>
  <c r="O36" i="1"/>
  <c r="N36" i="1"/>
  <c r="M36" i="1"/>
  <c r="L36" i="1"/>
  <c r="J36" i="1"/>
  <c r="I36" i="1"/>
  <c r="H36" i="1"/>
  <c r="Q25" i="1"/>
  <c r="P25" i="1"/>
  <c r="O25" i="1"/>
  <c r="N25" i="1"/>
  <c r="M25" i="1"/>
  <c r="L25" i="1"/>
  <c r="K25" i="1"/>
  <c r="I25" i="1"/>
  <c r="H25" i="1"/>
  <c r="Q35" i="1"/>
  <c r="P35" i="1"/>
  <c r="O35" i="1"/>
  <c r="N35" i="1"/>
  <c r="M35" i="1"/>
  <c r="L35" i="1"/>
  <c r="J35" i="1"/>
  <c r="I35" i="1"/>
  <c r="G35" i="1"/>
  <c r="Q7" i="1"/>
  <c r="P7" i="1"/>
  <c r="O7" i="1"/>
  <c r="N7" i="1"/>
  <c r="M7" i="1"/>
  <c r="L7" i="1"/>
  <c r="K7" i="1"/>
  <c r="J7" i="1"/>
  <c r="I7" i="1"/>
  <c r="Q24" i="1"/>
  <c r="P24" i="1"/>
  <c r="O24" i="1"/>
  <c r="N24" i="1"/>
  <c r="M24" i="1"/>
  <c r="L24" i="1"/>
  <c r="K24" i="1"/>
  <c r="I24" i="1"/>
  <c r="G24" i="1"/>
  <c r="Q47" i="1"/>
  <c r="P47" i="1"/>
  <c r="N47" i="1"/>
  <c r="M47" i="1"/>
  <c r="L47" i="1"/>
  <c r="K47" i="1"/>
  <c r="J47" i="1"/>
  <c r="I47" i="1"/>
  <c r="G47" i="1"/>
  <c r="Q44" i="1"/>
  <c r="P44" i="1"/>
  <c r="O44" i="1"/>
  <c r="N44" i="1"/>
  <c r="L44" i="1"/>
  <c r="K44" i="1"/>
  <c r="J44" i="1"/>
  <c r="H44" i="1"/>
  <c r="G44" i="1"/>
  <c r="Q49" i="1"/>
  <c r="O49" i="1"/>
  <c r="N49" i="1"/>
  <c r="M49" i="1"/>
  <c r="L49" i="1"/>
  <c r="J49" i="1"/>
  <c r="H49" i="1"/>
  <c r="G49" i="1"/>
  <c r="Q23" i="1"/>
  <c r="P23" i="1"/>
  <c r="O23" i="1"/>
  <c r="N23" i="1"/>
  <c r="M23" i="1"/>
  <c r="L23" i="1"/>
  <c r="K23" i="1"/>
  <c r="H23" i="1"/>
  <c r="G23" i="1"/>
  <c r="Q34" i="1"/>
  <c r="P34" i="1"/>
  <c r="O34" i="1"/>
  <c r="N34" i="1"/>
  <c r="M34" i="1"/>
  <c r="L34" i="1"/>
  <c r="J34" i="1"/>
  <c r="H34" i="1"/>
  <c r="G34" i="1"/>
  <c r="Q41" i="1"/>
  <c r="P41" i="1"/>
  <c r="O41" i="1"/>
  <c r="N41" i="1"/>
  <c r="M41" i="1"/>
  <c r="K41" i="1"/>
  <c r="J41" i="1"/>
  <c r="H41" i="1"/>
  <c r="G41" i="1"/>
  <c r="Q33" i="1"/>
  <c r="P33" i="1"/>
  <c r="O33" i="1"/>
  <c r="N33" i="1"/>
  <c r="M33" i="1"/>
  <c r="L33" i="1"/>
  <c r="J33" i="1"/>
  <c r="H33" i="1"/>
  <c r="G33" i="1"/>
  <c r="Q32" i="1"/>
  <c r="P32" i="1"/>
  <c r="O32" i="1"/>
  <c r="N32" i="1"/>
  <c r="M32" i="1"/>
  <c r="L32" i="1"/>
  <c r="J32" i="1"/>
  <c r="H32" i="1"/>
  <c r="G32" i="1"/>
  <c r="Q43" i="1"/>
  <c r="P43" i="1"/>
  <c r="O43" i="1"/>
  <c r="N43" i="1"/>
  <c r="L43" i="1"/>
  <c r="K43" i="1"/>
  <c r="J43" i="1"/>
  <c r="H43" i="1"/>
  <c r="G43" i="1"/>
  <c r="Q16" i="1"/>
  <c r="P16" i="1"/>
  <c r="O16" i="1"/>
  <c r="N16" i="1"/>
  <c r="M16" i="1"/>
  <c r="L16" i="1"/>
  <c r="K16" i="1"/>
  <c r="H16" i="1"/>
  <c r="G16" i="1"/>
  <c r="Q31" i="1"/>
  <c r="P31" i="1"/>
  <c r="O31" i="1"/>
  <c r="N31" i="1"/>
  <c r="M31" i="1"/>
  <c r="L31" i="1"/>
  <c r="I31" i="1"/>
  <c r="H31" i="1"/>
  <c r="G31" i="1"/>
  <c r="Q40" i="1"/>
  <c r="P40" i="1"/>
  <c r="O40" i="1"/>
  <c r="N40" i="1"/>
  <c r="M40" i="1"/>
  <c r="K40" i="1"/>
  <c r="I40" i="1"/>
  <c r="H40" i="1"/>
  <c r="G40" i="1"/>
  <c r="Q22" i="1"/>
  <c r="P22" i="1"/>
  <c r="O22" i="1"/>
  <c r="N22" i="1"/>
  <c r="M22" i="1"/>
  <c r="L22" i="1"/>
  <c r="K22" i="1"/>
  <c r="I22" i="1"/>
  <c r="H22" i="1"/>
  <c r="G22" i="1"/>
  <c r="Q30" i="1"/>
  <c r="P30" i="1"/>
  <c r="O30" i="1"/>
  <c r="N30" i="1"/>
  <c r="M30" i="1"/>
  <c r="L30" i="1"/>
  <c r="J30" i="1"/>
  <c r="I30" i="1"/>
  <c r="H30" i="1"/>
  <c r="G30" i="1"/>
  <c r="Q39" i="1"/>
  <c r="P39" i="1"/>
  <c r="O39" i="1"/>
  <c r="N39" i="1"/>
  <c r="M39" i="1"/>
  <c r="J39" i="1"/>
  <c r="I39" i="1"/>
  <c r="H39" i="1"/>
  <c r="G39" i="1"/>
  <c r="Q42" i="1"/>
  <c r="P42" i="1"/>
  <c r="O42" i="1"/>
  <c r="N42" i="1"/>
  <c r="L42" i="1"/>
  <c r="J42" i="1"/>
  <c r="I42" i="1"/>
  <c r="H42" i="1"/>
  <c r="G42" i="1"/>
  <c r="Q6" i="1"/>
  <c r="P6" i="1"/>
  <c r="O6" i="1"/>
  <c r="N6" i="1"/>
  <c r="M6" i="1"/>
  <c r="L6" i="1"/>
  <c r="J6" i="1"/>
  <c r="I6" i="1"/>
  <c r="H6" i="1"/>
  <c r="Q21" i="1"/>
  <c r="P21" i="1"/>
  <c r="O21" i="1"/>
  <c r="N21" i="1"/>
  <c r="M21" i="1"/>
  <c r="L21" i="1"/>
  <c r="I21" i="1"/>
  <c r="H21" i="1"/>
  <c r="G21" i="1"/>
  <c r="Q29" i="1"/>
  <c r="P29" i="1"/>
  <c r="O29" i="1"/>
  <c r="N29" i="1"/>
  <c r="M29" i="1"/>
  <c r="L29" i="1"/>
  <c r="J29" i="1"/>
  <c r="I29" i="1"/>
  <c r="H29" i="1"/>
  <c r="G29" i="1"/>
  <c r="Q5" i="1"/>
  <c r="P5" i="1"/>
  <c r="O5" i="1"/>
  <c r="N5" i="1"/>
  <c r="M5" i="1"/>
  <c r="L5" i="1"/>
  <c r="J5" i="1"/>
  <c r="I5" i="1"/>
  <c r="H5" i="1"/>
  <c r="Q11" i="1"/>
  <c r="P11" i="1"/>
  <c r="O11" i="1"/>
  <c r="N11" i="1"/>
  <c r="M11" i="1"/>
  <c r="K11" i="1"/>
  <c r="J11" i="1"/>
  <c r="I11" i="1"/>
  <c r="G11" i="1"/>
  <c r="Q4" i="1"/>
  <c r="P4" i="1"/>
  <c r="O4" i="1"/>
  <c r="N4" i="1"/>
  <c r="M4" i="1"/>
  <c r="K4" i="1"/>
  <c r="J4" i="1"/>
  <c r="I4" i="1"/>
  <c r="H4" i="1"/>
  <c r="Q46" i="1"/>
  <c r="P46" i="1"/>
  <c r="N46" i="1"/>
  <c r="M46" i="1"/>
  <c r="K46" i="1"/>
  <c r="J46" i="1"/>
  <c r="I46" i="1"/>
  <c r="H46" i="1"/>
  <c r="G46" i="1"/>
  <c r="Q15" i="1"/>
  <c r="P15" i="1"/>
  <c r="O15" i="1"/>
  <c r="N15" i="1"/>
  <c r="M15" i="1"/>
  <c r="K15" i="1"/>
  <c r="J15" i="1"/>
  <c r="H15" i="1"/>
  <c r="G15" i="1"/>
  <c r="Q28" i="1"/>
  <c r="M28" i="1"/>
  <c r="L28" i="1"/>
  <c r="J28" i="1"/>
  <c r="I28" i="1"/>
  <c r="H28" i="1"/>
  <c r="G28" i="1"/>
  <c r="Q20" i="1"/>
  <c r="M20" i="1"/>
  <c r="L20" i="1"/>
  <c r="K20" i="1"/>
  <c r="I20" i="1"/>
  <c r="H20" i="1"/>
  <c r="G20" i="1"/>
  <c r="Q19" i="1"/>
  <c r="M19" i="1"/>
  <c r="L19" i="1"/>
  <c r="K19" i="1"/>
  <c r="I19" i="1"/>
  <c r="H19" i="1"/>
  <c r="G19" i="1"/>
  <c r="Q10" i="1"/>
  <c r="M10" i="1"/>
  <c r="L10" i="1"/>
  <c r="K10" i="1"/>
  <c r="J10" i="1"/>
  <c r="I10" i="1"/>
  <c r="G10" i="1"/>
  <c r="Q18" i="1"/>
  <c r="M18" i="1"/>
  <c r="L18" i="1"/>
  <c r="K18" i="1"/>
  <c r="I18" i="1"/>
  <c r="H18" i="1"/>
  <c r="G18" i="1"/>
  <c r="Q3" i="1"/>
  <c r="M3" i="1"/>
  <c r="L3" i="1"/>
  <c r="K3" i="1"/>
  <c r="J3" i="1"/>
  <c r="I3" i="1"/>
  <c r="H3" i="1"/>
  <c r="Q17" i="1"/>
  <c r="O17" i="1"/>
  <c r="N17" i="1"/>
  <c r="M17" i="1"/>
  <c r="L17" i="1"/>
  <c r="K17" i="1"/>
  <c r="I17" i="1"/>
  <c r="H17" i="1"/>
  <c r="G17" i="1"/>
  <c r="Q27" i="1"/>
  <c r="O27" i="1"/>
  <c r="N27" i="1"/>
  <c r="M27" i="1"/>
  <c r="L27" i="1"/>
  <c r="J27" i="1"/>
  <c r="I27" i="1"/>
  <c r="H27" i="1"/>
  <c r="G27" i="1"/>
  <c r="Q14" i="1"/>
  <c r="O14" i="1"/>
  <c r="N14" i="1"/>
  <c r="M14" i="1"/>
  <c r="L14" i="1"/>
  <c r="K14" i="1"/>
  <c r="J14" i="1"/>
  <c r="H14" i="1"/>
  <c r="G14" i="1"/>
  <c r="Q9" i="1"/>
  <c r="O9" i="1"/>
  <c r="N9" i="1"/>
  <c r="M9" i="1"/>
  <c r="L9" i="1"/>
  <c r="K9" i="1"/>
  <c r="J9" i="1"/>
  <c r="I9" i="1"/>
  <c r="G9" i="1"/>
  <c r="P8" i="1"/>
  <c r="O8" i="1"/>
  <c r="N8" i="1"/>
  <c r="M8" i="1"/>
  <c r="L8" i="1"/>
  <c r="K8" i="1"/>
  <c r="J8" i="1"/>
  <c r="I8" i="1"/>
  <c r="G8" i="1"/>
  <c r="P2" i="1"/>
  <c r="O2" i="1"/>
  <c r="N2" i="1"/>
  <c r="M2" i="1"/>
  <c r="L2" i="1"/>
  <c r="K2" i="1"/>
  <c r="J2" i="1"/>
  <c r="I2" i="1"/>
  <c r="H2" i="1"/>
  <c r="U10" i="1" l="1"/>
  <c r="H10" i="1"/>
  <c r="H8" i="1"/>
  <c r="V8" i="1"/>
  <c r="V55" i="1" s="1"/>
  <c r="J19" i="1"/>
  <c r="V19" i="1"/>
  <c r="U55" i="1"/>
  <c r="J18" i="1"/>
  <c r="G2" i="1"/>
  <c r="V2" i="1"/>
  <c r="K28" i="1"/>
  <c r="V28" i="1"/>
  <c r="P49" i="1"/>
  <c r="P50" i="1"/>
  <c r="K36" i="1"/>
  <c r="K30" i="1"/>
  <c r="M44" i="1"/>
  <c r="K49" i="1"/>
  <c r="H12" i="1"/>
  <c r="M45" i="1"/>
  <c r="J21" i="1"/>
  <c r="K32" i="1"/>
  <c r="R27" i="1"/>
  <c r="V27" i="1" s="1"/>
  <c r="G3" i="1"/>
  <c r="M43" i="1"/>
  <c r="J22" i="1"/>
  <c r="K21" i="1"/>
  <c r="I32" i="1"/>
  <c r="P14" i="1"/>
  <c r="P9" i="1"/>
  <c r="J20" i="1"/>
  <c r="G5" i="1"/>
  <c r="M42" i="1"/>
  <c r="K31" i="1"/>
  <c r="K33" i="1"/>
  <c r="K38" i="1" l="1"/>
  <c r="H13" i="1"/>
  <c r="K6" i="1"/>
  <c r="G6" i="1"/>
  <c r="L4" i="1"/>
  <c r="G4" i="1"/>
  <c r="O46" i="1"/>
  <c r="I15" i="1"/>
  <c r="H9" i="1"/>
  <c r="I43" i="1"/>
  <c r="I14" i="1"/>
  <c r="L39" i="1"/>
  <c r="P3" i="1"/>
  <c r="L41" i="1"/>
  <c r="I16" i="1"/>
  <c r="P52" i="1"/>
  <c r="O48" i="1"/>
  <c r="K27" i="1"/>
  <c r="K34" i="1"/>
  <c r="P51" i="1"/>
  <c r="H11" i="1"/>
  <c r="K37" i="1"/>
  <c r="L40" i="1"/>
  <c r="Q53" i="1"/>
  <c r="P17" i="1"/>
  <c r="J17" i="1"/>
  <c r="Q54" i="1"/>
  <c r="J40" i="1"/>
  <c r="P27" i="1"/>
  <c r="I34" i="1"/>
  <c r="I23" i="1"/>
  <c r="L11" i="1"/>
  <c r="I33" i="1"/>
  <c r="J16" i="1"/>
  <c r="L46" i="1"/>
  <c r="L15" i="1"/>
  <c r="J31" i="1"/>
  <c r="K42" i="1"/>
  <c r="K39" i="1"/>
  <c r="N20" i="1"/>
  <c r="K5" i="1"/>
  <c r="I41" i="1"/>
  <c r="K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gavinn</author>
  </authors>
  <commentList>
    <comment ref="S1" authorId="0" shapeId="0" xr:uid="{24BA64D5-0858-4855-8057-B0ABDF7A5112}">
      <text>
        <r>
          <rPr>
            <b/>
            <sz val="9"/>
            <color indexed="81"/>
            <rFont val="Tahoma"/>
            <family val="2"/>
          </rPr>
          <t>rus: The numeric code for the class</t>
        </r>
      </text>
    </comment>
    <comment ref="T1" authorId="0" shapeId="0" xr:uid="{93543ED1-9E61-47BF-AC98-C2520CCD9604}">
      <text>
        <r>
          <rPr>
            <b/>
            <sz val="9"/>
            <color indexed="81"/>
            <rFont val="Tahoma"/>
            <family val="2"/>
          </rPr>
          <t>rus:</t>
        </r>
        <r>
          <rPr>
            <sz val="9"/>
            <color indexed="81"/>
            <rFont val="Tahoma"/>
            <family val="2"/>
          </rPr>
          <t xml:space="preserve">
This is the position in class the driver attained due to the laptime
</t>
        </r>
      </text>
    </comment>
  </commentList>
</comments>
</file>

<file path=xl/sharedStrings.xml><?xml version="1.0" encoding="utf-8"?>
<sst xmlns="http://schemas.openxmlformats.org/spreadsheetml/2006/main" count="234" uniqueCount="128">
  <si>
    <t>Car No</t>
  </si>
  <si>
    <t>Driver</t>
  </si>
  <si>
    <t>Class</t>
  </si>
  <si>
    <t>State</t>
  </si>
  <si>
    <t>OPN</t>
  </si>
  <si>
    <t>RES</t>
  </si>
  <si>
    <t>SMOD</t>
  </si>
  <si>
    <t>CDMOD</t>
  </si>
  <si>
    <t>ABMOD</t>
  </si>
  <si>
    <t>NBC</t>
  </si>
  <si>
    <t>NAC</t>
  </si>
  <si>
    <t>SND</t>
  </si>
  <si>
    <t>SNC</t>
  </si>
  <si>
    <t>SNB</t>
  </si>
  <si>
    <t>SNA</t>
  </si>
  <si>
    <t>Posn Pts</t>
  </si>
  <si>
    <t>Posn</t>
  </si>
  <si>
    <t>NSW Pts</t>
  </si>
  <si>
    <t>Vic PTS</t>
  </si>
  <si>
    <t>NSW</t>
  </si>
  <si>
    <t>VIC</t>
  </si>
  <si>
    <t>Tim Meaden</t>
  </si>
  <si>
    <t>1:35.7040</t>
  </si>
  <si>
    <t>Paul Ledwith</t>
  </si>
  <si>
    <t>1:35.7900</t>
  </si>
  <si>
    <t>Lou Iezzi</t>
  </si>
  <si>
    <t>1:37.3120</t>
  </si>
  <si>
    <t>David Adam</t>
  </si>
  <si>
    <t>1:37.3620</t>
  </si>
  <si>
    <t>Russell Garner</t>
  </si>
  <si>
    <t>1:39.1880</t>
  </si>
  <si>
    <t>Joseph Maccora</t>
  </si>
  <si>
    <t>1:39.6200</t>
  </si>
  <si>
    <t>Russ Maxwell</t>
  </si>
  <si>
    <t>1:39.6370</t>
  </si>
  <si>
    <t>Matt Brogan</t>
  </si>
  <si>
    <t>1:39.9390</t>
  </si>
  <si>
    <t>Luke Kovacic</t>
  </si>
  <si>
    <t>1:40.1590</t>
  </si>
  <si>
    <t>Alan Conrad</t>
  </si>
  <si>
    <t>1:40.2600</t>
  </si>
  <si>
    <t>Ralph Thompson</t>
  </si>
  <si>
    <t>1:40.5730</t>
  </si>
  <si>
    <t>Gavin Newman</t>
  </si>
  <si>
    <t>1:41.6110</t>
  </si>
  <si>
    <t>Gustavo Elias</t>
  </si>
  <si>
    <t>1:41.7000</t>
  </si>
  <si>
    <t>Jie Ren</t>
  </si>
  <si>
    <t>1:41.8250</t>
  </si>
  <si>
    <t>Peter Barnwell</t>
  </si>
  <si>
    <t>1:41.9740</t>
  </si>
  <si>
    <t>Travis McInnes</t>
  </si>
  <si>
    <t>1:42.0420</t>
  </si>
  <si>
    <t>Ray Estreich</t>
  </si>
  <si>
    <t>1:42.6120</t>
  </si>
  <si>
    <t>Kutay Dal</t>
  </si>
  <si>
    <t>1:42.8610</t>
  </si>
  <si>
    <t>Glenn Thomas</t>
  </si>
  <si>
    <t>1:43.0770</t>
  </si>
  <si>
    <t>Martyn Voormeulen</t>
  </si>
  <si>
    <t>1:43.4200</t>
  </si>
  <si>
    <t>Simon McLean</t>
  </si>
  <si>
    <t>1:43.7130</t>
  </si>
  <si>
    <t>Steve Williamsz</t>
  </si>
  <si>
    <t>1:43.7730</t>
  </si>
  <si>
    <t>Randy Stagno Navarra</t>
  </si>
  <si>
    <t>1:44.1170</t>
  </si>
  <si>
    <t>Les Paterson</t>
  </si>
  <si>
    <t>1:44.2230</t>
  </si>
  <si>
    <t>Noel Heritage</t>
  </si>
  <si>
    <t>1:44.3300</t>
  </si>
  <si>
    <t>John Karayannis</t>
  </si>
  <si>
    <t>1:44.4520</t>
  </si>
  <si>
    <t>Steven Cassar</t>
  </si>
  <si>
    <t>1:44.5440</t>
  </si>
  <si>
    <t>Jamie Martin</t>
  </si>
  <si>
    <t>1:44.8300</t>
  </si>
  <si>
    <t>Matthew Tarrant</t>
  </si>
  <si>
    <t>1:44.8720</t>
  </si>
  <si>
    <t>Gerardo Martin</t>
  </si>
  <si>
    <t>1:45.3850</t>
  </si>
  <si>
    <t>Peter Dannock</t>
  </si>
  <si>
    <t>1:45.4390</t>
  </si>
  <si>
    <t>Simon Acfield</t>
  </si>
  <si>
    <t>1:45.4590</t>
  </si>
  <si>
    <t>Keith Monaghan</t>
  </si>
  <si>
    <t>1:45.8020</t>
  </si>
  <si>
    <t>Michael DeMaio</t>
  </si>
  <si>
    <t>1:46.0590</t>
  </si>
  <si>
    <t>Andrew Digney</t>
  </si>
  <si>
    <t>1:46.3360</t>
  </si>
  <si>
    <t>Jason Atkins</t>
  </si>
  <si>
    <t>1:46.3840</t>
  </si>
  <si>
    <t>Robert Downes</t>
  </si>
  <si>
    <t>1:46.4550</t>
  </si>
  <si>
    <t>Allan Gibson</t>
  </si>
  <si>
    <t>1:46.9460</t>
  </si>
  <si>
    <t>Sean Byers</t>
  </si>
  <si>
    <t>1:47.4860</t>
  </si>
  <si>
    <t>David Alland</t>
  </si>
  <si>
    <t>1:47.4970</t>
  </si>
  <si>
    <t>Michael Tarrant</t>
  </si>
  <si>
    <t>1:47.5880</t>
  </si>
  <si>
    <t>Kim Jacobs</t>
  </si>
  <si>
    <t>1:47.6720</t>
  </si>
  <si>
    <t>Simeon Ouzas</t>
  </si>
  <si>
    <t>1:48.1710</t>
  </si>
  <si>
    <t>Wayne Scanlan</t>
  </si>
  <si>
    <t>1:48.8260</t>
  </si>
  <si>
    <t>Mike Kelsey</t>
  </si>
  <si>
    <t>1:49.3460</t>
  </si>
  <si>
    <t>Michael Malgo</t>
  </si>
  <si>
    <t>1:49.9480</t>
  </si>
  <si>
    <t>Adrian Zadro</t>
  </si>
  <si>
    <t>1:50.0520</t>
  </si>
  <si>
    <t>Geoff Hempsall</t>
  </si>
  <si>
    <t>1:50.5770</t>
  </si>
  <si>
    <t>John Downes</t>
  </si>
  <si>
    <t>1:51.9580</t>
  </si>
  <si>
    <t>Graeme Tierney</t>
  </si>
  <si>
    <t>1:52.1260</t>
  </si>
  <si>
    <t>Mark Pullan</t>
  </si>
  <si>
    <t>1:54.9320</t>
  </si>
  <si>
    <t>Craig Baird</t>
  </si>
  <si>
    <t>1:54.9460</t>
  </si>
  <si>
    <t>Daryl Ervine</t>
  </si>
  <si>
    <t>1:56.0000</t>
  </si>
  <si>
    <t>Fastest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</si>
</sst>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0" fontId="1" fillId="14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1" fillId="6" borderId="4" xfId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</cellXfs>
  <cellStyles count="2">
    <cellStyle name="Normal" xfId="0" builtinId="0"/>
    <cellStyle name="Normal 2" xfId="1" xr:uid="{2DC7537C-1AE3-4385-A95B-BC5D112FED37}"/>
  </cellStyles>
  <dxfs count="11"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stateChallenge2018%20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3 Winton IC"/>
      <sheetName val="Championship Scoring"/>
    </sheetNames>
    <sheetDataSet>
      <sheetData sheetId="0"/>
      <sheetData sheetId="1">
        <row r="7">
          <cell r="A7" t="str">
            <v>Class</v>
          </cell>
          <cell r="B7" t="str">
            <v>Description</v>
          </cell>
          <cell r="C7" t="str">
            <v>Code</v>
          </cell>
          <cell r="D7" t="str">
            <v>Rank</v>
          </cell>
        </row>
        <row r="8">
          <cell r="A8" t="str">
            <v>SNA</v>
          </cell>
          <cell r="B8" t="str">
            <v xml:space="preserve">Standard NA </v>
          </cell>
          <cell r="C8">
            <v>1</v>
          </cell>
          <cell r="D8">
            <v>1</v>
          </cell>
        </row>
        <row r="9">
          <cell r="A9" t="str">
            <v>SNB</v>
          </cell>
          <cell r="B9" t="str">
            <v xml:space="preserve">Standard NB </v>
          </cell>
          <cell r="C9">
            <v>2</v>
          </cell>
          <cell r="D9">
            <v>1</v>
          </cell>
        </row>
        <row r="10">
          <cell r="A10" t="str">
            <v>NAC</v>
          </cell>
          <cell r="B10" t="str">
            <v xml:space="preserve">NA Clubman </v>
          </cell>
          <cell r="C10">
            <v>3</v>
          </cell>
          <cell r="D10">
            <v>2</v>
          </cell>
        </row>
        <row r="11">
          <cell r="A11" t="str">
            <v>NBC</v>
          </cell>
          <cell r="B11" t="str">
            <v>NB Clubman</v>
          </cell>
          <cell r="C11">
            <v>4</v>
          </cell>
          <cell r="D11">
            <v>2</v>
          </cell>
        </row>
        <row r="12">
          <cell r="A12" t="str">
            <v>SNC</v>
          </cell>
          <cell r="B12" t="str">
            <v>Standard NC</v>
          </cell>
          <cell r="C12">
            <v>5</v>
          </cell>
          <cell r="D12">
            <v>3</v>
          </cell>
        </row>
        <row r="13">
          <cell r="A13" t="str">
            <v>SND</v>
          </cell>
          <cell r="B13" t="str">
            <v>Standard ND</v>
          </cell>
          <cell r="C13">
            <v>6</v>
          </cell>
          <cell r="D13">
            <v>3</v>
          </cell>
        </row>
        <row r="14">
          <cell r="A14" t="str">
            <v>ABMOD</v>
          </cell>
          <cell r="B14" t="str">
            <v>NA/NB Modified</v>
          </cell>
          <cell r="C14">
            <v>7</v>
          </cell>
          <cell r="D14">
            <v>4</v>
          </cell>
        </row>
        <row r="15">
          <cell r="A15" t="str">
            <v>CDMOD</v>
          </cell>
          <cell r="B15" t="str">
            <v>NC/ND Modified</v>
          </cell>
          <cell r="C15">
            <v>8</v>
          </cell>
          <cell r="D15">
            <v>4</v>
          </cell>
        </row>
        <row r="16">
          <cell r="A16" t="str">
            <v>SMOD</v>
          </cell>
          <cell r="B16" t="str">
            <v>Super Modified</v>
          </cell>
          <cell r="C16">
            <v>9</v>
          </cell>
          <cell r="D16">
            <v>5</v>
          </cell>
        </row>
        <row r="17">
          <cell r="A17" t="str">
            <v>RES</v>
          </cell>
          <cell r="B17" t="str">
            <v>Restricted Open</v>
          </cell>
          <cell r="C17">
            <v>10</v>
          </cell>
          <cell r="D17">
            <v>6</v>
          </cell>
        </row>
        <row r="18">
          <cell r="A18" t="str">
            <v>OPN</v>
          </cell>
          <cell r="B18" t="str">
            <v>Open</v>
          </cell>
          <cell r="C18">
            <v>11</v>
          </cell>
          <cell r="D18">
            <v>7</v>
          </cell>
        </row>
        <row r="21">
          <cell r="A21" t="str">
            <v>Place</v>
          </cell>
          <cell r="B21" t="str">
            <v>Score</v>
          </cell>
        </row>
        <row r="22">
          <cell r="A22">
            <v>1</v>
          </cell>
          <cell r="B22">
            <v>100</v>
          </cell>
        </row>
        <row r="23">
          <cell r="A23">
            <v>2</v>
          </cell>
          <cell r="B23">
            <v>75</v>
          </cell>
        </row>
        <row r="24">
          <cell r="A24">
            <v>3</v>
          </cell>
          <cell r="B24">
            <v>60</v>
          </cell>
        </row>
        <row r="25">
          <cell r="A25">
            <v>4</v>
          </cell>
          <cell r="B25">
            <v>45</v>
          </cell>
        </row>
        <row r="26">
          <cell r="A26">
            <v>5</v>
          </cell>
          <cell r="B26">
            <v>30</v>
          </cell>
        </row>
        <row r="27">
          <cell r="A27">
            <v>6</v>
          </cell>
          <cell r="B27">
            <v>15</v>
          </cell>
        </row>
        <row r="28">
          <cell r="A28">
            <v>7</v>
          </cell>
          <cell r="B28">
            <v>15</v>
          </cell>
        </row>
        <row r="29">
          <cell r="A29">
            <v>8</v>
          </cell>
          <cell r="B29">
            <v>15</v>
          </cell>
        </row>
        <row r="30">
          <cell r="A30">
            <v>9</v>
          </cell>
          <cell r="B30">
            <v>15</v>
          </cell>
        </row>
        <row r="31">
          <cell r="A31">
            <v>10</v>
          </cell>
          <cell r="B31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854C-DAC9-4910-B7DF-57BAA1F045CB}">
  <dimension ref="A1:V56"/>
  <sheetViews>
    <sheetView tabSelected="1" workbookViewId="0"/>
  </sheetViews>
  <sheetFormatPr defaultRowHeight="12.75" x14ac:dyDescent="0.2"/>
  <cols>
    <col min="1" max="1" width="8.85546875" style="42" customWidth="1"/>
    <col min="2" max="2" width="21.42578125" style="42" bestFit="1" customWidth="1"/>
    <col min="3" max="3" width="0" style="42" hidden="1" customWidth="1"/>
    <col min="4" max="4" width="9.140625" style="42"/>
    <col min="5" max="5" width="10.85546875" style="42" customWidth="1"/>
    <col min="6" max="6" width="9.140625" style="20"/>
    <col min="7" max="17" width="8" style="42" customWidth="1"/>
    <col min="18" max="18" width="9.140625" style="42"/>
    <col min="19" max="19" width="0" style="42" hidden="1" customWidth="1"/>
    <col min="20" max="20" width="9.140625" style="20"/>
    <col min="21" max="16384" width="9.140625" style="42"/>
  </cols>
  <sheetData>
    <row r="1" spans="1:22" ht="26.25" thickBot="1" x14ac:dyDescent="0.25">
      <c r="A1" s="1" t="s">
        <v>0</v>
      </c>
      <c r="B1" s="2" t="s">
        <v>1</v>
      </c>
      <c r="C1" s="3" t="s">
        <v>1</v>
      </c>
      <c r="D1" s="4" t="s">
        <v>2</v>
      </c>
      <c r="E1" s="4" t="s">
        <v>127</v>
      </c>
      <c r="F1" s="35" t="s">
        <v>3</v>
      </c>
      <c r="G1" s="5" t="s">
        <v>4</v>
      </c>
      <c r="H1" s="6" t="s">
        <v>5</v>
      </c>
      <c r="I1" s="7" t="s">
        <v>6</v>
      </c>
      <c r="J1" s="8" t="s">
        <v>7</v>
      </c>
      <c r="K1" s="9" t="s">
        <v>8</v>
      </c>
      <c r="L1" s="10" t="s">
        <v>9</v>
      </c>
      <c r="M1" s="11" t="s">
        <v>10</v>
      </c>
      <c r="N1" s="12" t="s">
        <v>11</v>
      </c>
      <c r="O1" s="13" t="s">
        <v>12</v>
      </c>
      <c r="P1" s="14" t="s">
        <v>13</v>
      </c>
      <c r="Q1" s="15" t="s">
        <v>14</v>
      </c>
      <c r="R1" s="16" t="s">
        <v>15</v>
      </c>
      <c r="S1" s="21" t="s">
        <v>2</v>
      </c>
      <c r="T1" s="21" t="s">
        <v>16</v>
      </c>
      <c r="U1" s="16" t="s">
        <v>17</v>
      </c>
      <c r="V1" s="27" t="s">
        <v>18</v>
      </c>
    </row>
    <row r="2" spans="1:22" x14ac:dyDescent="0.2">
      <c r="A2" s="43">
        <v>555</v>
      </c>
      <c r="B2" s="44" t="s">
        <v>21</v>
      </c>
      <c r="C2" s="44" t="str">
        <f>LOWER(B2)</f>
        <v>tim meaden</v>
      </c>
      <c r="D2" s="45" t="s">
        <v>4</v>
      </c>
      <c r="E2" s="46" t="s">
        <v>22</v>
      </c>
      <c r="F2" s="36" t="s">
        <v>20</v>
      </c>
      <c r="G2" s="22">
        <f>IF($D2=G$1,$R2,"")</f>
        <v>100</v>
      </c>
      <c r="H2" s="22" t="str">
        <f>IF($D2=H$1,$R2,"")</f>
        <v/>
      </c>
      <c r="I2" s="22" t="str">
        <f>IF($D2=I$1,$R2,"")</f>
        <v/>
      </c>
      <c r="J2" s="22" t="str">
        <f>IF($D2=J$1,$R2,"")</f>
        <v/>
      </c>
      <c r="K2" s="22" t="str">
        <f>IF($D2=K$1,$R2,"")</f>
        <v/>
      </c>
      <c r="L2" s="22" t="str">
        <f>IF($D2=L$1,$R2,"")</f>
        <v/>
      </c>
      <c r="M2" s="22" t="str">
        <f>IF($D2=M$1,$R2,"")</f>
        <v/>
      </c>
      <c r="N2" s="22" t="str">
        <f>IF($D2=N$1,$R2,"")</f>
        <v/>
      </c>
      <c r="O2" s="22" t="str">
        <f>IF($D2=O$1,$R2,"")</f>
        <v/>
      </c>
      <c r="P2" s="22" t="str">
        <f>IF($D2=P$1,$R2,"")</f>
        <v/>
      </c>
      <c r="Q2" s="23"/>
      <c r="R2" s="47">
        <f>IFERROR(VLOOKUP($T2,Points2018,2,0),0)</f>
        <v>100</v>
      </c>
      <c r="S2" s="48">
        <f>IFERROR(VLOOKUP(D2,Class2018,3,0),"n/a")</f>
        <v>11</v>
      </c>
      <c r="T2" s="49">
        <f>IF($S2="n/a","",IFERROR(COUNTIF($S$2:$S2,"="&amp;S2),""))</f>
        <v>1</v>
      </c>
      <c r="U2" s="50">
        <f>IF(F2="NSW",R2,0)</f>
        <v>0</v>
      </c>
      <c r="V2" s="50">
        <f>IF(F2="VIC",R2,0)</f>
        <v>100</v>
      </c>
    </row>
    <row r="3" spans="1:22" x14ac:dyDescent="0.2">
      <c r="A3" s="51">
        <v>55</v>
      </c>
      <c r="B3" s="52" t="s">
        <v>33</v>
      </c>
      <c r="C3" s="52" t="str">
        <f>LOWER(B3)</f>
        <v>russ maxwell</v>
      </c>
      <c r="D3" s="53" t="s">
        <v>4</v>
      </c>
      <c r="E3" s="54" t="s">
        <v>34</v>
      </c>
      <c r="F3" s="37" t="s">
        <v>19</v>
      </c>
      <c r="G3" s="17">
        <f>IF($D3=G$1,$R3,"")</f>
        <v>75</v>
      </c>
      <c r="H3" s="17" t="str">
        <f>IF($D3=H$1,$R3,"")</f>
        <v/>
      </c>
      <c r="I3" s="17" t="str">
        <f>IF($D3=I$1,$R3,"")</f>
        <v/>
      </c>
      <c r="J3" s="17" t="str">
        <f>IF($D3=J$1,$R3,"")</f>
        <v/>
      </c>
      <c r="K3" s="17" t="str">
        <f>IF($D3=K$1,$R3,"")</f>
        <v/>
      </c>
      <c r="L3" s="17" t="str">
        <f>IF($D3=L$1,$R3,"")</f>
        <v/>
      </c>
      <c r="M3" s="17" t="str">
        <f>IF($D3=M$1,$R3,"")</f>
        <v/>
      </c>
      <c r="N3" s="17"/>
      <c r="O3" s="17"/>
      <c r="P3" s="17" t="str">
        <f>IF($D3=P$1,$R3,"")</f>
        <v/>
      </c>
      <c r="Q3" s="24" t="str">
        <f>IF($D3=Q$1,$R3,"")</f>
        <v/>
      </c>
      <c r="R3" s="55">
        <f>IFERROR(VLOOKUP($T3,Points2018,2,0),0)</f>
        <v>75</v>
      </c>
      <c r="S3" s="56">
        <f>IFERROR(VLOOKUP(D3,Class2018,3,0),"n/a")</f>
        <v>11</v>
      </c>
      <c r="T3" s="57">
        <f>IF($S3="n/a","",IFERROR(COUNTIF($S$2:$S3,"="&amp;S3),""))</f>
        <v>2</v>
      </c>
      <c r="U3" s="58">
        <f t="shared" ref="U3:U54" si="0">IF(F3="NSW",R3,0)</f>
        <v>75</v>
      </c>
      <c r="V3" s="58">
        <f t="shared" ref="V3:V54" si="1">IF(F3="VIC",R3,0)</f>
        <v>0</v>
      </c>
    </row>
    <row r="4" spans="1:22" x14ac:dyDescent="0.2">
      <c r="A4" s="51">
        <v>217</v>
      </c>
      <c r="B4" s="52" t="s">
        <v>49</v>
      </c>
      <c r="C4" s="52" t="str">
        <f>LOWER(B4)</f>
        <v>peter barnwell</v>
      </c>
      <c r="D4" s="53" t="s">
        <v>4</v>
      </c>
      <c r="E4" s="54" t="s">
        <v>50</v>
      </c>
      <c r="F4" s="38" t="s">
        <v>19</v>
      </c>
      <c r="G4" s="17">
        <f>IF($D4=G$1,$R4,"")</f>
        <v>0</v>
      </c>
      <c r="H4" s="17" t="str">
        <f>IF($D4=H$1,$R4,"")</f>
        <v/>
      </c>
      <c r="I4" s="17" t="str">
        <f>IF($D4=I$1,$R4,"")</f>
        <v/>
      </c>
      <c r="J4" s="17" t="str">
        <f>IF($D4=J$1,$R4,"")</f>
        <v/>
      </c>
      <c r="K4" s="17" t="str">
        <f>IF($D4=K$1,$R4,"")</f>
        <v/>
      </c>
      <c r="L4" s="17" t="str">
        <f>IF($D4=L$1,$R4,"")</f>
        <v/>
      </c>
      <c r="M4" s="17" t="str">
        <f>IF($D4=M$1,$R4,"")</f>
        <v/>
      </c>
      <c r="N4" s="17" t="str">
        <f>IF($D4=N$1,$R4,"")</f>
        <v/>
      </c>
      <c r="O4" s="17" t="str">
        <f>IF($D4=O$1,$R4,"")</f>
        <v/>
      </c>
      <c r="P4" s="17" t="str">
        <f>IF($D4=P$1,$R4,"")</f>
        <v/>
      </c>
      <c r="Q4" s="24" t="str">
        <f>IF($D4=Q$1,$R4,"")</f>
        <v/>
      </c>
      <c r="R4" s="59">
        <v>0</v>
      </c>
      <c r="S4" s="56">
        <f>IFERROR(VLOOKUP(D4,Class2018,3,0),"n/a")</f>
        <v>11</v>
      </c>
      <c r="T4" s="87">
        <f>IF($S4="n/a","",IFERROR(COUNTIF($S$2:$S4,"="&amp;S4),""))</f>
        <v>3</v>
      </c>
      <c r="U4" s="58">
        <f t="shared" si="0"/>
        <v>0</v>
      </c>
      <c r="V4" s="58">
        <f t="shared" si="1"/>
        <v>0</v>
      </c>
    </row>
    <row r="5" spans="1:22" x14ac:dyDescent="0.2">
      <c r="A5" s="51">
        <v>39</v>
      </c>
      <c r="B5" s="52" t="s">
        <v>53</v>
      </c>
      <c r="C5" s="52" t="str">
        <f>LOWER(B5)</f>
        <v>ray estreich</v>
      </c>
      <c r="D5" s="53" t="s">
        <v>4</v>
      </c>
      <c r="E5" s="54" t="s">
        <v>54</v>
      </c>
      <c r="F5" s="38" t="s">
        <v>19</v>
      </c>
      <c r="G5" s="17">
        <f>IF($D5=G$1,$R5,"")</f>
        <v>0</v>
      </c>
      <c r="H5" s="17" t="str">
        <f>IF($D5=H$1,$R5,"")</f>
        <v/>
      </c>
      <c r="I5" s="17" t="str">
        <f>IF($D5=I$1,$R5,"")</f>
        <v/>
      </c>
      <c r="J5" s="17" t="str">
        <f>IF($D5=J$1,$R5,"")</f>
        <v/>
      </c>
      <c r="K5" s="17" t="str">
        <f>IF($D5=K$1,$R5,"")</f>
        <v/>
      </c>
      <c r="L5" s="17" t="str">
        <f>IF($D5=L$1,$R5,"")</f>
        <v/>
      </c>
      <c r="M5" s="17" t="str">
        <f>IF($D5=M$1,$R5,"")</f>
        <v/>
      </c>
      <c r="N5" s="17" t="str">
        <f>IF($D5=N$1,$R5,"")</f>
        <v/>
      </c>
      <c r="O5" s="17" t="str">
        <f>IF($D5=O$1,$R5,"")</f>
        <v/>
      </c>
      <c r="P5" s="17" t="str">
        <f>IF($D5=P$1,$R5,"")</f>
        <v/>
      </c>
      <c r="Q5" s="24" t="str">
        <f>IF($D5=Q$1,$R5,"")</f>
        <v/>
      </c>
      <c r="R5" s="59">
        <v>0</v>
      </c>
      <c r="S5" s="56">
        <f>IFERROR(VLOOKUP(D5,Class2018,3,0),"n/a")</f>
        <v>11</v>
      </c>
      <c r="T5" s="87">
        <f>IF($S5="n/a","",IFERROR(COUNTIF($S$2:$S5,"="&amp;S5),""))</f>
        <v>4</v>
      </c>
      <c r="U5" s="58">
        <f t="shared" si="0"/>
        <v>0</v>
      </c>
      <c r="V5" s="58">
        <f t="shared" si="1"/>
        <v>0</v>
      </c>
    </row>
    <row r="6" spans="1:22" x14ac:dyDescent="0.2">
      <c r="A6" s="51">
        <v>361</v>
      </c>
      <c r="B6" s="52" t="s">
        <v>59</v>
      </c>
      <c r="C6" s="52" t="str">
        <f>LOWER(B6)</f>
        <v>martyn voormeulen</v>
      </c>
      <c r="D6" s="53" t="s">
        <v>4</v>
      </c>
      <c r="E6" s="54" t="s">
        <v>60</v>
      </c>
      <c r="F6" s="38" t="s">
        <v>19</v>
      </c>
      <c r="G6" s="17">
        <f>IF($D6=G$1,$R6,"")</f>
        <v>0</v>
      </c>
      <c r="H6" s="17" t="str">
        <f>IF($D6=H$1,$R6,"")</f>
        <v/>
      </c>
      <c r="I6" s="17" t="str">
        <f>IF($D6=I$1,$R6,"")</f>
        <v/>
      </c>
      <c r="J6" s="17" t="str">
        <f>IF($D6=J$1,$R6,"")</f>
        <v/>
      </c>
      <c r="K6" s="17" t="str">
        <f>IF($D6=K$1,$R6,"")</f>
        <v/>
      </c>
      <c r="L6" s="17" t="str">
        <f>IF($D6=L$1,$R6,"")</f>
        <v/>
      </c>
      <c r="M6" s="17" t="str">
        <f>IF($D6=M$1,$R6,"")</f>
        <v/>
      </c>
      <c r="N6" s="17" t="str">
        <f>IF($D6=N$1,$R6,"")</f>
        <v/>
      </c>
      <c r="O6" s="17" t="str">
        <f>IF($D6=O$1,$R6,"")</f>
        <v/>
      </c>
      <c r="P6" s="17" t="str">
        <f>IF($D6=P$1,$R6,"")</f>
        <v/>
      </c>
      <c r="Q6" s="24" t="str">
        <f>IF($D6=Q$1,$R6,"")</f>
        <v/>
      </c>
      <c r="R6" s="59">
        <v>0</v>
      </c>
      <c r="S6" s="56">
        <f>IFERROR(VLOOKUP(D6,Class2018,3,0),"n/a")</f>
        <v>11</v>
      </c>
      <c r="T6" s="87">
        <f>IF($S6="n/a","",IFERROR(COUNTIF($S$2:$S6,"="&amp;S6),""))</f>
        <v>5</v>
      </c>
      <c r="U6" s="58">
        <f t="shared" si="0"/>
        <v>0</v>
      </c>
      <c r="V6" s="58">
        <f t="shared" si="1"/>
        <v>0</v>
      </c>
    </row>
    <row r="7" spans="1:22" ht="13.5" thickBot="1" x14ac:dyDescent="0.25">
      <c r="A7" s="51">
        <v>50</v>
      </c>
      <c r="B7" s="52" t="s">
        <v>95</v>
      </c>
      <c r="C7" s="52" t="str">
        <f>LOWER(B7)</f>
        <v>allan gibson</v>
      </c>
      <c r="D7" s="53" t="s">
        <v>4</v>
      </c>
      <c r="E7" s="54" t="s">
        <v>96</v>
      </c>
      <c r="F7" s="38" t="s">
        <v>19</v>
      </c>
      <c r="G7" s="17">
        <f>IF($D7=G$1,$R7,"")</f>
        <v>0</v>
      </c>
      <c r="H7" s="17"/>
      <c r="I7" s="17" t="str">
        <f>IF($D7=I$1,$R7,"")</f>
        <v/>
      </c>
      <c r="J7" s="17" t="str">
        <f>IF($D7=J$1,$R7,"")</f>
        <v/>
      </c>
      <c r="K7" s="17" t="str">
        <f>IF($D7=K$1,$R7,"")</f>
        <v/>
      </c>
      <c r="L7" s="17" t="str">
        <f>IF($D7=L$1,$R7,"")</f>
        <v/>
      </c>
      <c r="M7" s="17" t="str">
        <f>IF($D7=M$1,$R7,"")</f>
        <v/>
      </c>
      <c r="N7" s="17" t="str">
        <f>IF($D7=N$1,$R7,"")</f>
        <v/>
      </c>
      <c r="O7" s="17" t="str">
        <f>IF($D7=O$1,$R7,"")</f>
        <v/>
      </c>
      <c r="P7" s="17" t="str">
        <f>IF($D7=P$1,$R7,"")</f>
        <v/>
      </c>
      <c r="Q7" s="24" t="str">
        <f>IF($D7=Q$1,$R7,"")</f>
        <v/>
      </c>
      <c r="R7" s="59">
        <v>0</v>
      </c>
      <c r="S7" s="56">
        <f>IFERROR(VLOOKUP(D7,Class2018,3,0),"n/a")</f>
        <v>11</v>
      </c>
      <c r="T7" s="87">
        <f>IF($S7="n/a","",IFERROR(COUNTIF($S$2:$S7,"="&amp;S7),""))</f>
        <v>6</v>
      </c>
      <c r="U7" s="58">
        <f t="shared" si="0"/>
        <v>0</v>
      </c>
      <c r="V7" s="58">
        <f t="shared" si="1"/>
        <v>0</v>
      </c>
    </row>
    <row r="8" spans="1:22" x14ac:dyDescent="0.2">
      <c r="A8" s="43">
        <v>38</v>
      </c>
      <c r="B8" s="44" t="s">
        <v>23</v>
      </c>
      <c r="C8" s="44" t="str">
        <f>LOWER(B8)</f>
        <v>paul ledwith</v>
      </c>
      <c r="D8" s="45" t="s">
        <v>5</v>
      </c>
      <c r="E8" s="46" t="s">
        <v>24</v>
      </c>
      <c r="F8" s="36" t="s">
        <v>20</v>
      </c>
      <c r="G8" s="22" t="str">
        <f>IF($D8=G$1,$R8,"")</f>
        <v/>
      </c>
      <c r="H8" s="22">
        <f>IF($D8=H$1,$R8,"")</f>
        <v>100</v>
      </c>
      <c r="I8" s="22" t="str">
        <f>IF($D8=I$1,$R8,"")</f>
        <v/>
      </c>
      <c r="J8" s="22" t="str">
        <f>IF($D8=J$1,$R8,"")</f>
        <v/>
      </c>
      <c r="K8" s="22" t="str">
        <f>IF($D8=K$1,$R8,"")</f>
        <v/>
      </c>
      <c r="L8" s="22" t="str">
        <f>IF($D8=L$1,$R8,"")</f>
        <v/>
      </c>
      <c r="M8" s="22" t="str">
        <f>IF($D8=M$1,$R8,"")</f>
        <v/>
      </c>
      <c r="N8" s="22" t="str">
        <f>IF($D8=N$1,$R8,"")</f>
        <v/>
      </c>
      <c r="O8" s="22" t="str">
        <f>IF($D8=O$1,$R8,"")</f>
        <v/>
      </c>
      <c r="P8" s="22" t="str">
        <f>IF($D8=P$1,$R8,"")</f>
        <v/>
      </c>
      <c r="Q8" s="23"/>
      <c r="R8" s="47">
        <f>IFERROR(VLOOKUP($T8,Points2018,2,0),0)</f>
        <v>100</v>
      </c>
      <c r="S8" s="48">
        <f>IFERROR(VLOOKUP(D8,Class2018,3,0),"n/a")</f>
        <v>10</v>
      </c>
      <c r="T8" s="49">
        <f>IF($S8="n/a","",IFERROR(COUNTIF($S$2:$S8,"="&amp;S8),""))</f>
        <v>1</v>
      </c>
      <c r="U8" s="50">
        <f t="shared" si="0"/>
        <v>0</v>
      </c>
      <c r="V8" s="50">
        <f t="shared" si="1"/>
        <v>100</v>
      </c>
    </row>
    <row r="9" spans="1:22" x14ac:dyDescent="0.2">
      <c r="A9" s="51">
        <v>4</v>
      </c>
      <c r="B9" s="52" t="s">
        <v>25</v>
      </c>
      <c r="C9" s="52" t="str">
        <f>LOWER(B9)</f>
        <v>lou iezzi</v>
      </c>
      <c r="D9" s="53" t="s">
        <v>5</v>
      </c>
      <c r="E9" s="54" t="s">
        <v>26</v>
      </c>
      <c r="F9" s="37" t="s">
        <v>19</v>
      </c>
      <c r="G9" s="17" t="str">
        <f>IF($D9=G$1,$R9,"")</f>
        <v/>
      </c>
      <c r="H9" s="17">
        <f>IF($D9=H$1,$R9,"")</f>
        <v>75</v>
      </c>
      <c r="I9" s="17" t="str">
        <f>IF($D9=I$1,$R9,"")</f>
        <v/>
      </c>
      <c r="J9" s="17" t="str">
        <f>IF($D9=J$1,$R9,"")</f>
        <v/>
      </c>
      <c r="K9" s="17" t="str">
        <f>IF($D9=K$1,$R9,"")</f>
        <v/>
      </c>
      <c r="L9" s="17" t="str">
        <f>IF($D9=L$1,$R9,"")</f>
        <v/>
      </c>
      <c r="M9" s="17" t="str">
        <f>IF($D9=M$1,$R9,"")</f>
        <v/>
      </c>
      <c r="N9" s="17" t="str">
        <f>IF($D9=N$1,$R9,"")</f>
        <v/>
      </c>
      <c r="O9" s="17" t="str">
        <f>IF($D9=O$1,$R9,"")</f>
        <v/>
      </c>
      <c r="P9" s="17" t="str">
        <f>IF($D9=P$1,$R9,"")</f>
        <v/>
      </c>
      <c r="Q9" s="24" t="str">
        <f>IF($D9=Q$1,$R9,"")</f>
        <v/>
      </c>
      <c r="R9" s="55">
        <f>IFERROR(VLOOKUP($T9,Points2018,2,0),0)</f>
        <v>75</v>
      </c>
      <c r="S9" s="56">
        <f>IFERROR(VLOOKUP(D9,Class2018,3,0),"n/a")</f>
        <v>10</v>
      </c>
      <c r="T9" s="57">
        <f>IF($S9="n/a","",IFERROR(COUNTIF($S$2:$S9,"="&amp;S9),""))</f>
        <v>2</v>
      </c>
      <c r="U9" s="58">
        <f t="shared" si="0"/>
        <v>75</v>
      </c>
      <c r="V9" s="58">
        <f t="shared" si="1"/>
        <v>0</v>
      </c>
    </row>
    <row r="10" spans="1:22" x14ac:dyDescent="0.2">
      <c r="A10" s="51">
        <v>13</v>
      </c>
      <c r="B10" s="52" t="s">
        <v>37</v>
      </c>
      <c r="C10" s="52" t="str">
        <f>LOWER(B10)</f>
        <v>luke kovacic</v>
      </c>
      <c r="D10" s="53" t="s">
        <v>5</v>
      </c>
      <c r="E10" s="54" t="s">
        <v>38</v>
      </c>
      <c r="F10" s="37" t="s">
        <v>19</v>
      </c>
      <c r="G10" s="17" t="str">
        <f>IF($D10=G$1,$R10,"")</f>
        <v/>
      </c>
      <c r="H10" s="17">
        <f>IF($D10=H$1,$R10,"")</f>
        <v>60</v>
      </c>
      <c r="I10" s="17" t="str">
        <f>IF($D10=I$1,$R10,"")</f>
        <v/>
      </c>
      <c r="J10" s="17" t="str">
        <f>IF($D10=J$1,$R10,"")</f>
        <v/>
      </c>
      <c r="K10" s="17" t="str">
        <f>IF($D10=K$1,$R10,"")</f>
        <v/>
      </c>
      <c r="L10" s="17" t="str">
        <f>IF($D10=L$1,$R10,"")</f>
        <v/>
      </c>
      <c r="M10" s="17" t="str">
        <f>IF($D10=M$1,$R10,"")</f>
        <v/>
      </c>
      <c r="N10" s="17"/>
      <c r="O10" s="17"/>
      <c r="P10" s="17"/>
      <c r="Q10" s="24" t="str">
        <f>IF($D10=Q$1,$R10,"")</f>
        <v/>
      </c>
      <c r="R10" s="55">
        <f>IFERROR(VLOOKUP($T10,Points2018,2,0),0)</f>
        <v>60</v>
      </c>
      <c r="S10" s="56">
        <f>IFERROR(VLOOKUP(D10,Class2018,3,0),"n/a")</f>
        <v>10</v>
      </c>
      <c r="T10" s="57">
        <f>IF($S10="n/a","",IFERROR(COUNTIF($S$2:$S10,"="&amp;S10),""))</f>
        <v>3</v>
      </c>
      <c r="U10" s="58">
        <f t="shared" si="0"/>
        <v>60</v>
      </c>
      <c r="V10" s="58">
        <f t="shared" si="1"/>
        <v>0</v>
      </c>
    </row>
    <row r="11" spans="1:22" x14ac:dyDescent="0.2">
      <c r="A11" s="51">
        <v>82</v>
      </c>
      <c r="B11" s="52" t="s">
        <v>51</v>
      </c>
      <c r="C11" s="52" t="str">
        <f>LOWER(B11)</f>
        <v>travis mcinnes</v>
      </c>
      <c r="D11" s="53" t="s">
        <v>5</v>
      </c>
      <c r="E11" s="54" t="s">
        <v>52</v>
      </c>
      <c r="F11" s="37" t="s">
        <v>20</v>
      </c>
      <c r="G11" s="17" t="str">
        <f>IF($D11=G$1,$R11,"")</f>
        <v/>
      </c>
      <c r="H11" s="17">
        <f>IF($D11=H$1,$R11,"")</f>
        <v>45</v>
      </c>
      <c r="I11" s="17" t="str">
        <f>IF($D11=I$1,$R11,"")</f>
        <v/>
      </c>
      <c r="J11" s="17" t="str">
        <f>IF($D11=J$1,$R11,"")</f>
        <v/>
      </c>
      <c r="K11" s="17" t="str">
        <f>IF($D11=K$1,$R11,"")</f>
        <v/>
      </c>
      <c r="L11" s="17" t="str">
        <f>IF($D11=L$1,$R11,"")</f>
        <v/>
      </c>
      <c r="M11" s="17" t="str">
        <f>IF($D11=M$1,$R11,"")</f>
        <v/>
      </c>
      <c r="N11" s="17" t="str">
        <f>IF($D11=N$1,$R11,"")</f>
        <v/>
      </c>
      <c r="O11" s="17" t="str">
        <f>IF($D11=O$1,$R11,"")</f>
        <v/>
      </c>
      <c r="P11" s="17" t="str">
        <f>IF($D11=P$1,$R11,"")</f>
        <v/>
      </c>
      <c r="Q11" s="24" t="str">
        <f>IF($D11=Q$1,$R11,"")</f>
        <v/>
      </c>
      <c r="R11" s="55">
        <f>IFERROR(VLOOKUP($T11,Points2018,2,0),0)</f>
        <v>45</v>
      </c>
      <c r="S11" s="56">
        <f>IFERROR(VLOOKUP(D11,Class2018,3,0),"n/a")</f>
        <v>10</v>
      </c>
      <c r="T11" s="57">
        <f>IF($S11="n/a","",IFERROR(COUNTIF($S$2:$S11,"="&amp;S11),""))</f>
        <v>4</v>
      </c>
      <c r="U11" s="58">
        <f t="shared" si="0"/>
        <v>0</v>
      </c>
      <c r="V11" s="58">
        <f t="shared" si="1"/>
        <v>45</v>
      </c>
    </row>
    <row r="12" spans="1:22" x14ac:dyDescent="0.2">
      <c r="A12" s="51">
        <v>909</v>
      </c>
      <c r="B12" s="52" t="s">
        <v>111</v>
      </c>
      <c r="C12" s="52" t="str">
        <f>LOWER(B12)</f>
        <v>michael malgo</v>
      </c>
      <c r="D12" s="53" t="s">
        <v>5</v>
      </c>
      <c r="E12" s="54" t="s">
        <v>112</v>
      </c>
      <c r="F12" s="38" t="s">
        <v>19</v>
      </c>
      <c r="G12" s="17" t="str">
        <f>IF($D12=G$1,$R12,"")</f>
        <v/>
      </c>
      <c r="H12" s="17">
        <f>IF($D12=H$1,$R12,"")</f>
        <v>0</v>
      </c>
      <c r="I12" s="17" t="str">
        <f>IF($D12=I$1,$R12,"")</f>
        <v/>
      </c>
      <c r="J12" s="17" t="str">
        <f>IF($D12=J$1,$R12,"")</f>
        <v/>
      </c>
      <c r="K12" s="17" t="str">
        <f>IF($D12=K$1,$R12,"")</f>
        <v/>
      </c>
      <c r="L12" s="17" t="str">
        <f>IF($D12=L$1,$R12,"")</f>
        <v/>
      </c>
      <c r="M12" s="17" t="str">
        <f>IF($D12=M$1,$R12,"")</f>
        <v/>
      </c>
      <c r="N12" s="17" t="str">
        <f>IF($D12=N$1,$R12,"")</f>
        <v/>
      </c>
      <c r="O12" s="17" t="str">
        <f>IF($D12=O$1,$R12,"")</f>
        <v/>
      </c>
      <c r="P12" s="17" t="str">
        <f>IF($D12=P$1,$R12,"")</f>
        <v/>
      </c>
      <c r="Q12" s="24" t="str">
        <f>IF($D12=Q$1,$R12,"")</f>
        <v/>
      </c>
      <c r="R12" s="59">
        <v>0</v>
      </c>
      <c r="S12" s="56">
        <f>IFERROR(VLOOKUP(D12,Class2018,3,0),"n/a")</f>
        <v>10</v>
      </c>
      <c r="T12" s="87">
        <f>IF($S12="n/a","",IFERROR(COUNTIF($S$2:$S12,"="&amp;S12),""))</f>
        <v>5</v>
      </c>
      <c r="U12" s="58">
        <f t="shared" si="0"/>
        <v>0</v>
      </c>
      <c r="V12" s="58">
        <f t="shared" si="1"/>
        <v>0</v>
      </c>
    </row>
    <row r="13" spans="1:22" ht="13.5" thickBot="1" x14ac:dyDescent="0.25">
      <c r="A13" s="60">
        <v>606</v>
      </c>
      <c r="B13" s="61" t="s">
        <v>115</v>
      </c>
      <c r="C13" s="61" t="str">
        <f>LOWER(B13)</f>
        <v>geoff hempsall</v>
      </c>
      <c r="D13" s="62" t="s">
        <v>5</v>
      </c>
      <c r="E13" s="63" t="s">
        <v>116</v>
      </c>
      <c r="F13" s="39" t="s">
        <v>19</v>
      </c>
      <c r="G13" s="25" t="str">
        <f>IF($D13=G$1,$R13,"")</f>
        <v/>
      </c>
      <c r="H13" s="25">
        <f>IF($D13=H$1,$R13,"")</f>
        <v>0</v>
      </c>
      <c r="I13" s="25" t="str">
        <f>IF($D13=I$1,$R13,"")</f>
        <v/>
      </c>
      <c r="J13" s="25" t="str">
        <f>IF($D13=J$1,$R13,"")</f>
        <v/>
      </c>
      <c r="K13" s="25" t="str">
        <f>IF($D13=K$1,$R13,"")</f>
        <v/>
      </c>
      <c r="L13" s="25" t="str">
        <f>IF($D13=L$1,$R13,"")</f>
        <v/>
      </c>
      <c r="M13" s="25" t="str">
        <f>IF($D13=M$1,$R13,"")</f>
        <v/>
      </c>
      <c r="N13" s="25" t="str">
        <f>IF($D13=N$1,$R13,"")</f>
        <v/>
      </c>
      <c r="O13" s="25" t="str">
        <f>IF($D13=O$1,$R13,"")</f>
        <v/>
      </c>
      <c r="P13" s="25" t="str">
        <f>IF($D13=P$1,$R13,"")</f>
        <v/>
      </c>
      <c r="Q13" s="26" t="str">
        <f>IF($D13=Q$1,$R13,"")</f>
        <v/>
      </c>
      <c r="R13" s="64">
        <v>0</v>
      </c>
      <c r="S13" s="65">
        <f>IFERROR(VLOOKUP(D13,Class2018,3,0),"n/a")</f>
        <v>10</v>
      </c>
      <c r="T13" s="88">
        <f>IF($S13="n/a","",IFERROR(COUNTIF($S$2:$S13,"="&amp;S13),""))</f>
        <v>6</v>
      </c>
      <c r="U13" s="66">
        <f t="shared" si="0"/>
        <v>0</v>
      </c>
      <c r="V13" s="66">
        <f t="shared" si="1"/>
        <v>0</v>
      </c>
    </row>
    <row r="14" spans="1:22" x14ac:dyDescent="0.2">
      <c r="A14" s="51">
        <v>73</v>
      </c>
      <c r="B14" s="52" t="s">
        <v>27</v>
      </c>
      <c r="C14" s="52" t="str">
        <f>LOWER(B14)</f>
        <v>david adam</v>
      </c>
      <c r="D14" s="53" t="s">
        <v>6</v>
      </c>
      <c r="E14" s="54" t="s">
        <v>28</v>
      </c>
      <c r="F14" s="37" t="s">
        <v>20</v>
      </c>
      <c r="G14" s="17" t="str">
        <f>IF($D14=G$1,$R14,"")</f>
        <v/>
      </c>
      <c r="H14" s="17" t="str">
        <f>IF($D14=H$1,$R14,"")</f>
        <v/>
      </c>
      <c r="I14" s="17">
        <f>IF($D14=I$1,$R14,"")</f>
        <v>100</v>
      </c>
      <c r="J14" s="17" t="str">
        <f>IF($D14=J$1,$R14,"")</f>
        <v/>
      </c>
      <c r="K14" s="17" t="str">
        <f>IF($D14=K$1,$R14,"")</f>
        <v/>
      </c>
      <c r="L14" s="17" t="str">
        <f>IF($D14=L$1,$R14,"")</f>
        <v/>
      </c>
      <c r="M14" s="17" t="str">
        <f>IF($D14=M$1,$R14,"")</f>
        <v/>
      </c>
      <c r="N14" s="17" t="str">
        <f>IF($D14=N$1,$R14,"")</f>
        <v/>
      </c>
      <c r="O14" s="17" t="str">
        <f>IF($D14=O$1,$R14,"")</f>
        <v/>
      </c>
      <c r="P14" s="17" t="str">
        <f>IF($D14=P$1,$R14,"")</f>
        <v/>
      </c>
      <c r="Q14" s="24" t="str">
        <f>IF($D14=Q$1,$R14,"")</f>
        <v/>
      </c>
      <c r="R14" s="55">
        <f>IFERROR(VLOOKUP($T14,Points2018,2,0),0)</f>
        <v>100</v>
      </c>
      <c r="S14" s="56">
        <f>IFERROR(VLOOKUP(D14,Class2018,3,0),"n/a")</f>
        <v>9</v>
      </c>
      <c r="T14" s="57">
        <f>IF($S14="n/a","",IFERROR(COUNTIF($S$2:$S14,"="&amp;S14),""))</f>
        <v>1</v>
      </c>
      <c r="U14" s="50">
        <f t="shared" si="0"/>
        <v>0</v>
      </c>
      <c r="V14" s="50">
        <f t="shared" si="1"/>
        <v>100</v>
      </c>
    </row>
    <row r="15" spans="1:22" x14ac:dyDescent="0.2">
      <c r="A15" s="51">
        <v>30</v>
      </c>
      <c r="B15" s="52" t="s">
        <v>45</v>
      </c>
      <c r="C15" s="52" t="str">
        <f>LOWER(B15)</f>
        <v>gustavo elias</v>
      </c>
      <c r="D15" s="53" t="s">
        <v>6</v>
      </c>
      <c r="E15" s="54" t="s">
        <v>46</v>
      </c>
      <c r="F15" s="37" t="s">
        <v>19</v>
      </c>
      <c r="G15" s="17" t="str">
        <f>IF($D15=G$1,$R15,"")</f>
        <v/>
      </c>
      <c r="H15" s="17" t="str">
        <f>IF($D15=H$1,$R15,"")</f>
        <v/>
      </c>
      <c r="I15" s="17">
        <f>IF($D15=I$1,$R15,"")</f>
        <v>75</v>
      </c>
      <c r="J15" s="17" t="str">
        <f>IF($D15=J$1,$R15,"")</f>
        <v/>
      </c>
      <c r="K15" s="17" t="str">
        <f>IF($D15=K$1,$R15,"")</f>
        <v/>
      </c>
      <c r="L15" s="17" t="str">
        <f>IF($D15=L$1,$R15,"")</f>
        <v/>
      </c>
      <c r="M15" s="17" t="str">
        <f>IF($D15=M$1,$R15,"")</f>
        <v/>
      </c>
      <c r="N15" s="17" t="str">
        <f>IF($D15=N$1,$R15,"")</f>
        <v/>
      </c>
      <c r="O15" s="17" t="str">
        <f>IF($D15=O$1,$R15,"")</f>
        <v/>
      </c>
      <c r="P15" s="17" t="str">
        <f>IF($D15=P$1,$R15,"")</f>
        <v/>
      </c>
      <c r="Q15" s="24" t="str">
        <f>IF($D15=Q$1,$R15,"")</f>
        <v/>
      </c>
      <c r="R15" s="55">
        <f>IFERROR(VLOOKUP($T15,Points2018,2,0),0)</f>
        <v>75</v>
      </c>
      <c r="S15" s="56">
        <f>IFERROR(VLOOKUP(D15,Class2018,3,0),"n/a")</f>
        <v>9</v>
      </c>
      <c r="T15" s="57">
        <f>IF($S15="n/a","",IFERROR(COUNTIF($S$2:$S15,"="&amp;S15),""))</f>
        <v>2</v>
      </c>
      <c r="U15" s="58">
        <f t="shared" si="0"/>
        <v>75</v>
      </c>
      <c r="V15" s="58">
        <f t="shared" si="1"/>
        <v>0</v>
      </c>
    </row>
    <row r="16" spans="1:22" ht="13.5" thickBot="1" x14ac:dyDescent="0.25">
      <c r="A16" s="51">
        <v>43</v>
      </c>
      <c r="B16" s="52" t="s">
        <v>73</v>
      </c>
      <c r="C16" s="52" t="str">
        <f>LOWER(B16)</f>
        <v>steven cassar</v>
      </c>
      <c r="D16" s="53" t="s">
        <v>6</v>
      </c>
      <c r="E16" s="54" t="s">
        <v>74</v>
      </c>
      <c r="F16" s="38" t="s">
        <v>20</v>
      </c>
      <c r="G16" s="17" t="str">
        <f>IF($D16=G$1,$R16,"")</f>
        <v/>
      </c>
      <c r="H16" s="17" t="str">
        <f>IF($D16=H$1,$R16,"")</f>
        <v/>
      </c>
      <c r="I16" s="17">
        <f>IF($D16=I$1,$R16,"")</f>
        <v>0</v>
      </c>
      <c r="J16" s="17" t="str">
        <f>IF($D16=J$1,$R16,"")</f>
        <v/>
      </c>
      <c r="K16" s="17" t="str">
        <f>IF($D16=K$1,$R16,"")</f>
        <v/>
      </c>
      <c r="L16" s="17" t="str">
        <f>IF($D16=L$1,$R16,"")</f>
        <v/>
      </c>
      <c r="M16" s="17" t="str">
        <f>IF($D16=M$1,$R16,"")</f>
        <v/>
      </c>
      <c r="N16" s="17" t="str">
        <f>IF($D16=N$1,$R16,"")</f>
        <v/>
      </c>
      <c r="O16" s="17" t="str">
        <f>IF($D16=O$1,$R16,"")</f>
        <v/>
      </c>
      <c r="P16" s="17" t="str">
        <f>IF($D16=P$1,$R16,"")</f>
        <v/>
      </c>
      <c r="Q16" s="24" t="str">
        <f>IF($D16=Q$1,$R16,"")</f>
        <v/>
      </c>
      <c r="R16" s="59">
        <v>0</v>
      </c>
      <c r="S16" s="56">
        <f>IFERROR(VLOOKUP(D16,Class2018,3,0),"n/a")</f>
        <v>9</v>
      </c>
      <c r="T16" s="87">
        <f>IF($S16="n/a","",IFERROR(COUNTIF($S$2:$S16,"="&amp;S16),""))</f>
        <v>3</v>
      </c>
      <c r="U16" s="66">
        <f t="shared" si="0"/>
        <v>0</v>
      </c>
      <c r="V16" s="66">
        <f t="shared" si="1"/>
        <v>0</v>
      </c>
    </row>
    <row r="17" spans="1:22" x14ac:dyDescent="0.2">
      <c r="A17" s="43">
        <v>17</v>
      </c>
      <c r="B17" s="44" t="s">
        <v>31</v>
      </c>
      <c r="C17" s="44" t="str">
        <f>LOWER(B17)</f>
        <v>joseph maccora</v>
      </c>
      <c r="D17" s="45" t="s">
        <v>7</v>
      </c>
      <c r="E17" s="46" t="s">
        <v>32</v>
      </c>
      <c r="F17" s="36" t="s">
        <v>20</v>
      </c>
      <c r="G17" s="22" t="str">
        <f>IF($D17=G$1,$R17,"")</f>
        <v/>
      </c>
      <c r="H17" s="22" t="str">
        <f>IF($D17=H$1,$R17,"")</f>
        <v/>
      </c>
      <c r="I17" s="22" t="str">
        <f>IF($D17=I$1,$R17,"")</f>
        <v/>
      </c>
      <c r="J17" s="22">
        <f>IF($D17=J$1,$R17,"")</f>
        <v>100</v>
      </c>
      <c r="K17" s="22" t="str">
        <f>IF($D17=K$1,$R17,"")</f>
        <v/>
      </c>
      <c r="L17" s="22" t="str">
        <f>IF($D17=L$1,$R17,"")</f>
        <v/>
      </c>
      <c r="M17" s="22" t="str">
        <f>IF($D17=M$1,$R17,"")</f>
        <v/>
      </c>
      <c r="N17" s="22" t="str">
        <f>IF($D17=N$1,$R17,"")</f>
        <v/>
      </c>
      <c r="O17" s="22" t="str">
        <f>IF($D17=O$1,$R17,"")</f>
        <v/>
      </c>
      <c r="P17" s="22" t="str">
        <f>IF($D17=P$1,$R17,"")</f>
        <v/>
      </c>
      <c r="Q17" s="23" t="str">
        <f>IF($D17=Q$1,$R17,"")</f>
        <v/>
      </c>
      <c r="R17" s="47">
        <f>IFERROR(VLOOKUP($T17,Points2018,2,0),0)</f>
        <v>100</v>
      </c>
      <c r="S17" s="48">
        <f>IFERROR(VLOOKUP(D17,Class2018,3,0),"n/a")</f>
        <v>8</v>
      </c>
      <c r="T17" s="49">
        <f>IF($S17="n/a","",IFERROR(COUNTIF($S$2:$S17,"="&amp;S17),""))</f>
        <v>1</v>
      </c>
      <c r="U17" s="50">
        <f t="shared" si="0"/>
        <v>0</v>
      </c>
      <c r="V17" s="50">
        <f t="shared" si="1"/>
        <v>100</v>
      </c>
    </row>
    <row r="18" spans="1:22" x14ac:dyDescent="0.2">
      <c r="A18" s="51">
        <v>5</v>
      </c>
      <c r="B18" s="52" t="s">
        <v>35</v>
      </c>
      <c r="C18" s="52" t="str">
        <f>LOWER(B18)</f>
        <v>matt brogan</v>
      </c>
      <c r="D18" s="53" t="s">
        <v>7</v>
      </c>
      <c r="E18" s="54" t="s">
        <v>36</v>
      </c>
      <c r="F18" s="37" t="s">
        <v>20</v>
      </c>
      <c r="G18" s="17" t="str">
        <f>IF($D18=G$1,$R18,"")</f>
        <v/>
      </c>
      <c r="H18" s="17" t="str">
        <f>IF($D18=H$1,$R18,"")</f>
        <v/>
      </c>
      <c r="I18" s="17" t="str">
        <f>IF($D18=I$1,$R18,"")</f>
        <v/>
      </c>
      <c r="J18" s="17">
        <f>IF($D18=J$1,$R18,"")</f>
        <v>75</v>
      </c>
      <c r="K18" s="17" t="str">
        <f>IF($D18=K$1,$R18,"")</f>
        <v/>
      </c>
      <c r="L18" s="17" t="str">
        <f>IF($D18=L$1,$R18,"")</f>
        <v/>
      </c>
      <c r="M18" s="17" t="str">
        <f>IF($D18=M$1,$R18,"")</f>
        <v/>
      </c>
      <c r="N18" s="17"/>
      <c r="O18" s="17"/>
      <c r="P18" s="17"/>
      <c r="Q18" s="24" t="str">
        <f>IF($D18=Q$1,$R18,"")</f>
        <v/>
      </c>
      <c r="R18" s="55">
        <f>IFERROR(VLOOKUP($T18,Points2018,2,0),0)</f>
        <v>75</v>
      </c>
      <c r="S18" s="56">
        <f>IFERROR(VLOOKUP(D18,Class2018,3,0),"n/a")</f>
        <v>8</v>
      </c>
      <c r="T18" s="57">
        <f>IF($S18="n/a","",IFERROR(COUNTIF($S$2:$S18,"="&amp;S18),""))</f>
        <v>2</v>
      </c>
      <c r="U18" s="58">
        <f t="shared" si="0"/>
        <v>0</v>
      </c>
      <c r="V18" s="58">
        <f t="shared" si="1"/>
        <v>75</v>
      </c>
    </row>
    <row r="19" spans="1:22" x14ac:dyDescent="0.2">
      <c r="A19" s="51">
        <v>150</v>
      </c>
      <c r="B19" s="52" t="s">
        <v>39</v>
      </c>
      <c r="C19" s="52" t="str">
        <f>LOWER(B19)</f>
        <v>alan conrad</v>
      </c>
      <c r="D19" s="53" t="s">
        <v>7</v>
      </c>
      <c r="E19" s="54" t="s">
        <v>40</v>
      </c>
      <c r="F19" s="37" t="s">
        <v>20</v>
      </c>
      <c r="G19" s="17" t="str">
        <f>IF($D19=G$1,$R19,"")</f>
        <v/>
      </c>
      <c r="H19" s="17" t="str">
        <f>IF($D19=H$1,$R19,"")</f>
        <v/>
      </c>
      <c r="I19" s="17" t="str">
        <f>IF($D19=I$1,$R19,"")</f>
        <v/>
      </c>
      <c r="J19" s="17">
        <f>IF($D19=J$1,$R19,"")</f>
        <v>60</v>
      </c>
      <c r="K19" s="17" t="str">
        <f>IF($D19=K$1,$R19,"")</f>
        <v/>
      </c>
      <c r="L19" s="17" t="str">
        <f>IF($D19=L$1,$R19,"")</f>
        <v/>
      </c>
      <c r="M19" s="17" t="str">
        <f>IF($D19=M$1,$R19,"")</f>
        <v/>
      </c>
      <c r="N19" s="17"/>
      <c r="O19" s="17"/>
      <c r="P19" s="17"/>
      <c r="Q19" s="24" t="str">
        <f>IF($D19=Q$1,$R19,"")</f>
        <v/>
      </c>
      <c r="R19" s="55">
        <f>IFERROR(VLOOKUP($T19,Points2018,2,0),0)</f>
        <v>60</v>
      </c>
      <c r="S19" s="56">
        <f>IFERROR(VLOOKUP(D19,Class2018,3,0),"n/a")</f>
        <v>8</v>
      </c>
      <c r="T19" s="57">
        <f>IF($S19="n/a","",IFERROR(COUNTIF($S$2:$S19,"="&amp;S19),""))</f>
        <v>3</v>
      </c>
      <c r="U19" s="58">
        <f t="shared" si="0"/>
        <v>0</v>
      </c>
      <c r="V19" s="58">
        <f t="shared" si="1"/>
        <v>60</v>
      </c>
    </row>
    <row r="20" spans="1:22" x14ac:dyDescent="0.2">
      <c r="A20" s="51">
        <v>76</v>
      </c>
      <c r="B20" s="52" t="s">
        <v>41</v>
      </c>
      <c r="C20" s="52" t="str">
        <f>LOWER(B20)</f>
        <v>ralph thompson</v>
      </c>
      <c r="D20" s="53" t="s">
        <v>7</v>
      </c>
      <c r="E20" s="54" t="s">
        <v>42</v>
      </c>
      <c r="F20" s="37" t="s">
        <v>19</v>
      </c>
      <c r="G20" s="17" t="str">
        <f>IF($D20=G$1,$R20,"")</f>
        <v/>
      </c>
      <c r="H20" s="17" t="str">
        <f>IF($D20=H$1,$R20,"")</f>
        <v/>
      </c>
      <c r="I20" s="17" t="str">
        <f>IF($D20=I$1,$R20,"")</f>
        <v/>
      </c>
      <c r="J20" s="17">
        <f>IF($D20=J$1,$R20,"")</f>
        <v>45</v>
      </c>
      <c r="K20" s="17" t="str">
        <f>IF($D20=K$1,$R20,"")</f>
        <v/>
      </c>
      <c r="L20" s="17" t="str">
        <f>IF($D20=L$1,$R20,"")</f>
        <v/>
      </c>
      <c r="M20" s="17" t="str">
        <f>IF($D20=M$1,$R20,"")</f>
        <v/>
      </c>
      <c r="N20" s="17" t="str">
        <f>IF($D20=N$1,$R20,"")</f>
        <v/>
      </c>
      <c r="O20" s="17"/>
      <c r="P20" s="17"/>
      <c r="Q20" s="24" t="str">
        <f>IF($D20=Q$1,$R20,"")</f>
        <v/>
      </c>
      <c r="R20" s="55">
        <f>IFERROR(VLOOKUP($T20,Points2018,2,0),0)</f>
        <v>45</v>
      </c>
      <c r="S20" s="56">
        <f>IFERROR(VLOOKUP(D20,Class2018,3,0),"n/a")</f>
        <v>8</v>
      </c>
      <c r="T20" s="57">
        <f>IF($S20="n/a","",IFERROR(COUNTIF($S$2:$S20,"="&amp;S20),""))</f>
        <v>4</v>
      </c>
      <c r="U20" s="58">
        <f t="shared" si="0"/>
        <v>45</v>
      </c>
      <c r="V20" s="58">
        <f t="shared" si="1"/>
        <v>0</v>
      </c>
    </row>
    <row r="21" spans="1:22" x14ac:dyDescent="0.2">
      <c r="A21" s="51">
        <v>42</v>
      </c>
      <c r="B21" s="52" t="s">
        <v>57</v>
      </c>
      <c r="C21" s="52" t="str">
        <f>LOWER(B21)</f>
        <v>glenn thomas</v>
      </c>
      <c r="D21" s="53" t="s">
        <v>7</v>
      </c>
      <c r="E21" s="54" t="s">
        <v>58</v>
      </c>
      <c r="F21" s="37" t="s">
        <v>19</v>
      </c>
      <c r="G21" s="17" t="str">
        <f>IF($D21=G$1,$R21,"")</f>
        <v/>
      </c>
      <c r="H21" s="17" t="str">
        <f>IF($D21=H$1,$R21,"")</f>
        <v/>
      </c>
      <c r="I21" s="17" t="str">
        <f>IF($D21=I$1,$R21,"")</f>
        <v/>
      </c>
      <c r="J21" s="17">
        <f>IF($D21=J$1,$R21,"")</f>
        <v>30</v>
      </c>
      <c r="K21" s="17" t="str">
        <f>IF($D21=K$1,$R21,"")</f>
        <v/>
      </c>
      <c r="L21" s="17" t="str">
        <f>IF($D21=L$1,$R21,"")</f>
        <v/>
      </c>
      <c r="M21" s="17" t="str">
        <f>IF($D21=M$1,$R21,"")</f>
        <v/>
      </c>
      <c r="N21" s="17" t="str">
        <f>IF($D21=N$1,$R21,"")</f>
        <v/>
      </c>
      <c r="O21" s="17" t="str">
        <f>IF($D21=O$1,$R21,"")</f>
        <v/>
      </c>
      <c r="P21" s="17" t="str">
        <f>IF($D21=P$1,$R21,"")</f>
        <v/>
      </c>
      <c r="Q21" s="24" t="str">
        <f>IF($D21=Q$1,$R21,"")</f>
        <v/>
      </c>
      <c r="R21" s="55">
        <f>IFERROR(VLOOKUP($T21,Points2018,2,0),0)</f>
        <v>30</v>
      </c>
      <c r="S21" s="56">
        <f>IFERROR(VLOOKUP(D21,Class2018,3,0),"n/a")</f>
        <v>8</v>
      </c>
      <c r="T21" s="57">
        <f>IF($S21="n/a","",IFERROR(COUNTIF($S$2:$S21,"="&amp;S21),""))</f>
        <v>5</v>
      </c>
      <c r="U21" s="58">
        <f t="shared" si="0"/>
        <v>30</v>
      </c>
      <c r="V21" s="58">
        <f t="shared" si="1"/>
        <v>0</v>
      </c>
    </row>
    <row r="22" spans="1:22" x14ac:dyDescent="0.2">
      <c r="A22" s="51">
        <v>92</v>
      </c>
      <c r="B22" s="52" t="s">
        <v>67</v>
      </c>
      <c r="C22" s="52" t="str">
        <f>LOWER(B22)</f>
        <v>les paterson</v>
      </c>
      <c r="D22" s="53" t="s">
        <v>7</v>
      </c>
      <c r="E22" s="54" t="s">
        <v>68</v>
      </c>
      <c r="F22" s="37" t="s">
        <v>19</v>
      </c>
      <c r="G22" s="17" t="str">
        <f>IF($D22=G$1,$R22,"")</f>
        <v/>
      </c>
      <c r="H22" s="17" t="str">
        <f>IF($D22=H$1,$R22,"")</f>
        <v/>
      </c>
      <c r="I22" s="17" t="str">
        <f>IF($D22=I$1,$R22,"")</f>
        <v/>
      </c>
      <c r="J22" s="17">
        <f>IF($D22=J$1,$R22,"")</f>
        <v>15</v>
      </c>
      <c r="K22" s="17" t="str">
        <f>IF($D22=K$1,$R22,"")</f>
        <v/>
      </c>
      <c r="L22" s="17" t="str">
        <f>IF($D22=L$1,$R22,"")</f>
        <v/>
      </c>
      <c r="M22" s="17" t="str">
        <f>IF($D22=M$1,$R22,"")</f>
        <v/>
      </c>
      <c r="N22" s="17" t="str">
        <f>IF($D22=N$1,$R22,"")</f>
        <v/>
      </c>
      <c r="O22" s="17" t="str">
        <f>IF($D22=O$1,$R22,"")</f>
        <v/>
      </c>
      <c r="P22" s="17" t="str">
        <f>IF($D22=P$1,$R22,"")</f>
        <v/>
      </c>
      <c r="Q22" s="24" t="str">
        <f>IF($D22=Q$1,$R22,"")</f>
        <v/>
      </c>
      <c r="R22" s="55">
        <f>IFERROR(VLOOKUP($T22,Points2018,2,0),0)</f>
        <v>15</v>
      </c>
      <c r="S22" s="56">
        <f>IFERROR(VLOOKUP(D22,Class2018,3,0),"n/a")</f>
        <v>8</v>
      </c>
      <c r="T22" s="57">
        <f>IF($S22="n/a","",IFERROR(COUNTIF($S$2:$S22,"="&amp;S22),""))</f>
        <v>6</v>
      </c>
      <c r="U22" s="58">
        <f t="shared" si="0"/>
        <v>15</v>
      </c>
      <c r="V22" s="58">
        <f t="shared" si="1"/>
        <v>0</v>
      </c>
    </row>
    <row r="23" spans="1:22" x14ac:dyDescent="0.2">
      <c r="A23" s="51">
        <v>35</v>
      </c>
      <c r="B23" s="52" t="s">
        <v>85</v>
      </c>
      <c r="C23" s="52" t="str">
        <f>LOWER(B23)</f>
        <v>keith monaghan</v>
      </c>
      <c r="D23" s="53" t="s">
        <v>7</v>
      </c>
      <c r="E23" s="54" t="s">
        <v>86</v>
      </c>
      <c r="F23" s="38" t="s">
        <v>19</v>
      </c>
      <c r="G23" s="17" t="str">
        <f>IF($D23=G$1,$R23,"")</f>
        <v/>
      </c>
      <c r="H23" s="17" t="str">
        <f>IF($D23=H$1,$R23,"")</f>
        <v/>
      </c>
      <c r="I23" s="17" t="str">
        <f>IF($D23=I$1,$R23,"")</f>
        <v/>
      </c>
      <c r="J23" s="17">
        <v>0</v>
      </c>
      <c r="K23" s="17" t="str">
        <f>IF($D23=K$1,$R23,"")</f>
        <v/>
      </c>
      <c r="L23" s="17" t="str">
        <f>IF($D23=L$1,$R23,"")</f>
        <v/>
      </c>
      <c r="M23" s="17" t="str">
        <f>IF($D23=M$1,$R23,"")</f>
        <v/>
      </c>
      <c r="N23" s="17" t="str">
        <f>IF($D23=N$1,$R23,"")</f>
        <v/>
      </c>
      <c r="O23" s="17" t="str">
        <f>IF($D23=O$1,$R23,"")</f>
        <v/>
      </c>
      <c r="P23" s="17" t="str">
        <f>IF($D23=P$1,$R23,"")</f>
        <v/>
      </c>
      <c r="Q23" s="24" t="str">
        <f>IF($D23=Q$1,$R23,"")</f>
        <v/>
      </c>
      <c r="R23" s="59">
        <v>0</v>
      </c>
      <c r="S23" s="56">
        <f>IFERROR(VLOOKUP(D23,Class2018,3,0),"n/a")</f>
        <v>8</v>
      </c>
      <c r="T23" s="87">
        <f>IF($S23="n/a","",IFERROR(COUNTIF($S$2:$S23,"="&amp;S23),""))</f>
        <v>7</v>
      </c>
      <c r="U23" s="58">
        <f t="shared" si="0"/>
        <v>0</v>
      </c>
      <c r="V23" s="58">
        <f t="shared" si="1"/>
        <v>0</v>
      </c>
    </row>
    <row r="24" spans="1:22" x14ac:dyDescent="0.2">
      <c r="A24" s="51">
        <v>26</v>
      </c>
      <c r="B24" s="52" t="s">
        <v>93</v>
      </c>
      <c r="C24" s="52" t="str">
        <f>LOWER(B24)</f>
        <v>robert downes</v>
      </c>
      <c r="D24" s="53" t="s">
        <v>7</v>
      </c>
      <c r="E24" s="54" t="s">
        <v>94</v>
      </c>
      <c r="F24" s="38" t="s">
        <v>20</v>
      </c>
      <c r="G24" s="17" t="str">
        <f>IF($D24=G$1,$R24,"")</f>
        <v/>
      </c>
      <c r="H24" s="17"/>
      <c r="I24" s="17" t="str">
        <f>IF($D24=I$1,$R24,"")</f>
        <v/>
      </c>
      <c r="J24" s="17">
        <v>0</v>
      </c>
      <c r="K24" s="17" t="str">
        <f>IF($D24=K$1,$R24,"")</f>
        <v/>
      </c>
      <c r="L24" s="17" t="str">
        <f>IF($D24=L$1,$R24,"")</f>
        <v/>
      </c>
      <c r="M24" s="17" t="str">
        <f>IF($D24=M$1,$R24,"")</f>
        <v/>
      </c>
      <c r="N24" s="17" t="str">
        <f>IF($D24=N$1,$R24,"")</f>
        <v/>
      </c>
      <c r="O24" s="17" t="str">
        <f>IF($D24=O$1,$R24,"")</f>
        <v/>
      </c>
      <c r="P24" s="17" t="str">
        <f>IF($D24=P$1,$R24,"")</f>
        <v/>
      </c>
      <c r="Q24" s="24" t="str">
        <f>IF($D24=Q$1,$R24,"")</f>
        <v/>
      </c>
      <c r="R24" s="59">
        <v>0</v>
      </c>
      <c r="S24" s="56">
        <f>IFERROR(VLOOKUP(D24,Class2018,3,0),"n/a")</f>
        <v>8</v>
      </c>
      <c r="T24" s="87">
        <f>IF($S24="n/a","",IFERROR(COUNTIF($S$2:$S24,"="&amp;S24),""))</f>
        <v>8</v>
      </c>
      <c r="U24" s="58">
        <f t="shared" si="0"/>
        <v>0</v>
      </c>
      <c r="V24" s="58">
        <f t="shared" si="1"/>
        <v>0</v>
      </c>
    </row>
    <row r="25" spans="1:22" x14ac:dyDescent="0.2">
      <c r="A25" s="51">
        <v>451</v>
      </c>
      <c r="B25" s="52" t="s">
        <v>99</v>
      </c>
      <c r="C25" s="52" t="str">
        <f>LOWER(B25)</f>
        <v>david alland</v>
      </c>
      <c r="D25" s="53" t="s">
        <v>7</v>
      </c>
      <c r="E25" s="54" t="s">
        <v>100</v>
      </c>
      <c r="F25" s="38" t="s">
        <v>19</v>
      </c>
      <c r="G25" s="17"/>
      <c r="H25" s="17" t="str">
        <f>IF($D25=H$1,$R25,"")</f>
        <v/>
      </c>
      <c r="I25" s="17" t="str">
        <f>IF($D25=I$1,$R25,"")</f>
        <v/>
      </c>
      <c r="J25" s="17">
        <v>0</v>
      </c>
      <c r="K25" s="17" t="str">
        <f>IF($D25=K$1,$R25,"")</f>
        <v/>
      </c>
      <c r="L25" s="17" t="str">
        <f>IF($D25=L$1,$R25,"")</f>
        <v/>
      </c>
      <c r="M25" s="17" t="str">
        <f>IF($D25=M$1,$R25,"")</f>
        <v/>
      </c>
      <c r="N25" s="17" t="str">
        <f>IF($D25=N$1,$R25,"")</f>
        <v/>
      </c>
      <c r="O25" s="17" t="str">
        <f>IF($D25=O$1,$R25,"")</f>
        <v/>
      </c>
      <c r="P25" s="17" t="str">
        <f>IF($D25=P$1,$R25,"")</f>
        <v/>
      </c>
      <c r="Q25" s="24" t="str">
        <f>IF($D25=Q$1,$R25,"")</f>
        <v/>
      </c>
      <c r="R25" s="59">
        <v>0</v>
      </c>
      <c r="S25" s="56">
        <f>IFERROR(VLOOKUP(D25,Class2018,3,0),"n/a")</f>
        <v>8</v>
      </c>
      <c r="T25" s="87">
        <f>IF($S25="n/a","",IFERROR(COUNTIF($S$2:$S25,"="&amp;S25),""))</f>
        <v>9</v>
      </c>
      <c r="U25" s="58">
        <f t="shared" si="0"/>
        <v>0</v>
      </c>
      <c r="V25" s="58">
        <f t="shared" si="1"/>
        <v>0</v>
      </c>
    </row>
    <row r="26" spans="1:22" ht="13.5" thickBot="1" x14ac:dyDescent="0.25">
      <c r="A26" s="60">
        <v>211</v>
      </c>
      <c r="B26" s="61" t="s">
        <v>103</v>
      </c>
      <c r="C26" s="61" t="str">
        <f>LOWER(B26)</f>
        <v>kim jacobs</v>
      </c>
      <c r="D26" s="62" t="s">
        <v>7</v>
      </c>
      <c r="E26" s="63" t="s">
        <v>104</v>
      </c>
      <c r="F26" s="39" t="s">
        <v>19</v>
      </c>
      <c r="G26" s="25"/>
      <c r="H26" s="25" t="str">
        <f>IF($D26=H$1,$R26,"")</f>
        <v/>
      </c>
      <c r="I26" s="25" t="str">
        <f>IF($D26=I$1,$R26,"")</f>
        <v/>
      </c>
      <c r="J26" s="25">
        <v>0</v>
      </c>
      <c r="K26" s="25" t="str">
        <f>IF($D26=K$1,$R26,"")</f>
        <v/>
      </c>
      <c r="L26" s="25" t="str">
        <f>IF($D26=L$1,$R26,"")</f>
        <v/>
      </c>
      <c r="M26" s="25" t="str">
        <f>IF($D26=M$1,$R26,"")</f>
        <v/>
      </c>
      <c r="N26" s="25" t="str">
        <f>IF($D26=N$1,$R26,"")</f>
        <v/>
      </c>
      <c r="O26" s="25" t="str">
        <f>IF($D26=O$1,$R26,"")</f>
        <v/>
      </c>
      <c r="P26" s="25" t="str">
        <f>IF($D26=P$1,$R26,"")</f>
        <v/>
      </c>
      <c r="Q26" s="26" t="str">
        <f>IF($D26=Q$1,$R26,"")</f>
        <v/>
      </c>
      <c r="R26" s="64">
        <v>0</v>
      </c>
      <c r="S26" s="65">
        <f>IFERROR(VLOOKUP(D26,Class2018,3,0),"n/a")</f>
        <v>8</v>
      </c>
      <c r="T26" s="88">
        <f>IF($S26="n/a","",IFERROR(COUNTIF($S$2:$S26,"="&amp;S26),""))</f>
        <v>10</v>
      </c>
      <c r="U26" s="58">
        <f t="shared" si="0"/>
        <v>0</v>
      </c>
      <c r="V26" s="58">
        <f t="shared" si="1"/>
        <v>0</v>
      </c>
    </row>
    <row r="27" spans="1:22" x14ac:dyDescent="0.2">
      <c r="A27" s="51">
        <v>6</v>
      </c>
      <c r="B27" s="52" t="s">
        <v>29</v>
      </c>
      <c r="C27" s="52" t="str">
        <f>LOWER(B27)</f>
        <v>russell garner</v>
      </c>
      <c r="D27" s="53" t="s">
        <v>8</v>
      </c>
      <c r="E27" s="54" t="s">
        <v>30</v>
      </c>
      <c r="F27" s="37" t="s">
        <v>20</v>
      </c>
      <c r="G27" s="17" t="str">
        <f>IF($D27=G$1,$R27,"")</f>
        <v/>
      </c>
      <c r="H27" s="17" t="str">
        <f>IF($D27=H$1,$R27,"")</f>
        <v/>
      </c>
      <c r="I27" s="17" t="str">
        <f>IF($D27=I$1,$R27,"")</f>
        <v/>
      </c>
      <c r="J27" s="17" t="str">
        <f>IF($D27=J$1,$R27,"")</f>
        <v/>
      </c>
      <c r="K27" s="17">
        <f>IF($D27=K$1,$R27,"")</f>
        <v>100</v>
      </c>
      <c r="L27" s="17" t="str">
        <f>IF($D27=L$1,$R27,"")</f>
        <v/>
      </c>
      <c r="M27" s="17" t="str">
        <f>IF($D27=M$1,$R27,"")</f>
        <v/>
      </c>
      <c r="N27" s="17" t="str">
        <f>IF($D27=N$1,$R27,"")</f>
        <v/>
      </c>
      <c r="O27" s="17" t="str">
        <f>IF($D27=O$1,$R27,"")</f>
        <v/>
      </c>
      <c r="P27" s="17" t="str">
        <f>IF($D27=P$1,$R27,"")</f>
        <v/>
      </c>
      <c r="Q27" s="24" t="str">
        <f>IF($D27=Q$1,$R27,"")</f>
        <v/>
      </c>
      <c r="R27" s="55">
        <f>IFERROR(VLOOKUP($T27,Points2018,2,0),0)</f>
        <v>100</v>
      </c>
      <c r="S27" s="56">
        <f>IFERROR(VLOOKUP(D27,Class2018,3,0),"n/a")</f>
        <v>7</v>
      </c>
      <c r="T27" s="57">
        <f>IF($S27="n/a","",IFERROR(COUNTIF($S$2:$S27,"="&amp;S27),""))</f>
        <v>1</v>
      </c>
      <c r="U27" s="50">
        <f t="shared" si="0"/>
        <v>0</v>
      </c>
      <c r="V27" s="50">
        <f t="shared" si="1"/>
        <v>100</v>
      </c>
    </row>
    <row r="28" spans="1:22" x14ac:dyDescent="0.2">
      <c r="A28" s="51">
        <v>21</v>
      </c>
      <c r="B28" s="52" t="s">
        <v>43</v>
      </c>
      <c r="C28" s="52" t="str">
        <f>LOWER(B28)</f>
        <v>gavin newman</v>
      </c>
      <c r="D28" s="53" t="s">
        <v>8</v>
      </c>
      <c r="E28" s="54" t="s">
        <v>44</v>
      </c>
      <c r="F28" s="37" t="s">
        <v>20</v>
      </c>
      <c r="G28" s="17" t="str">
        <f>IF($D28=G$1,$R28,"")</f>
        <v/>
      </c>
      <c r="H28" s="17" t="str">
        <f>IF($D28=H$1,$R28,"")</f>
        <v/>
      </c>
      <c r="I28" s="17" t="str">
        <f>IF($D28=I$1,$R28,"")</f>
        <v/>
      </c>
      <c r="J28" s="17" t="str">
        <f>IF($D28=J$1,$R28,"")</f>
        <v/>
      </c>
      <c r="K28" s="17">
        <f>IF($D28=K$1,$R28,"")</f>
        <v>75</v>
      </c>
      <c r="L28" s="17" t="str">
        <f>IF($D28=L$1,$R28,"")</f>
        <v/>
      </c>
      <c r="M28" s="17" t="str">
        <f>IF($D28=M$1,$R28,"")</f>
        <v/>
      </c>
      <c r="N28" s="17"/>
      <c r="O28" s="17"/>
      <c r="P28" s="17"/>
      <c r="Q28" s="24" t="str">
        <f>IF($D28=Q$1,$R28,"")</f>
        <v/>
      </c>
      <c r="R28" s="55">
        <f>IFERROR(VLOOKUP($T28,Points2018,2,0),0)</f>
        <v>75</v>
      </c>
      <c r="S28" s="56">
        <f>IFERROR(VLOOKUP(D28,Class2018,3,0),"n/a")</f>
        <v>7</v>
      </c>
      <c r="T28" s="57">
        <f>IF($S28="n/a","",IFERROR(COUNTIF($S$2:$S28,"="&amp;S28),""))</f>
        <v>2</v>
      </c>
      <c r="U28" s="58">
        <f t="shared" si="0"/>
        <v>0</v>
      </c>
      <c r="V28" s="58">
        <f t="shared" si="1"/>
        <v>75</v>
      </c>
    </row>
    <row r="29" spans="1:22" x14ac:dyDescent="0.2">
      <c r="A29" s="51">
        <v>56</v>
      </c>
      <c r="B29" s="52" t="s">
        <v>55</v>
      </c>
      <c r="C29" s="52" t="str">
        <f>LOWER(B29)</f>
        <v>kutay dal</v>
      </c>
      <c r="D29" s="53" t="s">
        <v>8</v>
      </c>
      <c r="E29" s="54" t="s">
        <v>56</v>
      </c>
      <c r="F29" s="37" t="s">
        <v>20</v>
      </c>
      <c r="G29" s="17" t="str">
        <f>IF($D29=G$1,$R29,"")</f>
        <v/>
      </c>
      <c r="H29" s="17" t="str">
        <f>IF($D29=H$1,$R29,"")</f>
        <v/>
      </c>
      <c r="I29" s="17" t="str">
        <f>IF($D29=I$1,$R29,"")</f>
        <v/>
      </c>
      <c r="J29" s="17" t="str">
        <f>IF($D29=J$1,$R29,"")</f>
        <v/>
      </c>
      <c r="K29" s="17">
        <f>IF($D29=K$1,$R29,"")</f>
        <v>60</v>
      </c>
      <c r="L29" s="17" t="str">
        <f>IF($D29=L$1,$R29,"")</f>
        <v/>
      </c>
      <c r="M29" s="17" t="str">
        <f>IF($D29=M$1,$R29,"")</f>
        <v/>
      </c>
      <c r="N29" s="17" t="str">
        <f>IF($D29=N$1,$R29,"")</f>
        <v/>
      </c>
      <c r="O29" s="17" t="str">
        <f>IF($D29=O$1,$R29,"")</f>
        <v/>
      </c>
      <c r="P29" s="17" t="str">
        <f>IF($D29=P$1,$R29,"")</f>
        <v/>
      </c>
      <c r="Q29" s="24" t="str">
        <f>IF($D29=Q$1,$R29,"")</f>
        <v/>
      </c>
      <c r="R29" s="55">
        <f>IFERROR(VLOOKUP($T29,Points2018,2,0),0)</f>
        <v>60</v>
      </c>
      <c r="S29" s="56">
        <f>IFERROR(VLOOKUP(D29,Class2018,3,0),"n/a")</f>
        <v>7</v>
      </c>
      <c r="T29" s="57">
        <f>IF($S29="n/a","",IFERROR(COUNTIF($S$2:$S29,"="&amp;S29),""))</f>
        <v>3</v>
      </c>
      <c r="U29" s="58">
        <f t="shared" si="0"/>
        <v>0</v>
      </c>
      <c r="V29" s="58">
        <f t="shared" si="1"/>
        <v>60</v>
      </c>
    </row>
    <row r="30" spans="1:22" x14ac:dyDescent="0.2">
      <c r="A30" s="51">
        <v>88</v>
      </c>
      <c r="B30" s="34" t="s">
        <v>65</v>
      </c>
      <c r="C30" s="52" t="str">
        <f>LOWER(B30)</f>
        <v>randy stagno navarra</v>
      </c>
      <c r="D30" s="53" t="s">
        <v>8</v>
      </c>
      <c r="E30" s="54" t="s">
        <v>66</v>
      </c>
      <c r="F30" s="38" t="s">
        <v>20</v>
      </c>
      <c r="G30" s="17" t="str">
        <f>IF($D30=G$1,$R30,"")</f>
        <v/>
      </c>
      <c r="H30" s="17" t="str">
        <f>IF($D30=H$1,$R30,"")</f>
        <v/>
      </c>
      <c r="I30" s="17" t="str">
        <f>IF($D30=I$1,$R30,"")</f>
        <v/>
      </c>
      <c r="J30" s="17" t="str">
        <f>IF($D30=J$1,$R30,"")</f>
        <v/>
      </c>
      <c r="K30" s="17">
        <f>IF($D30=K$1,$R30,"")</f>
        <v>0</v>
      </c>
      <c r="L30" s="17" t="str">
        <f>IF($D30=L$1,$R30,"")</f>
        <v/>
      </c>
      <c r="M30" s="17" t="str">
        <f>IF($D30=M$1,$R30,"")</f>
        <v/>
      </c>
      <c r="N30" s="17" t="str">
        <f>IF($D30=N$1,$R30,"")</f>
        <v/>
      </c>
      <c r="O30" s="17" t="str">
        <f>IF($D30=O$1,$R30,"")</f>
        <v/>
      </c>
      <c r="P30" s="17" t="str">
        <f>IF($D30=P$1,$R30,"")</f>
        <v/>
      </c>
      <c r="Q30" s="24" t="str">
        <f>IF($D30=Q$1,$R30,"")</f>
        <v/>
      </c>
      <c r="R30" s="59">
        <v>0</v>
      </c>
      <c r="S30" s="56">
        <f>IFERROR(VLOOKUP(D30,Class2018,3,0),"n/a")</f>
        <v>7</v>
      </c>
      <c r="T30" s="87">
        <f>IF($S30="n/a","",IFERROR(COUNTIF($S$2:$S30,"="&amp;S30),""))</f>
        <v>4</v>
      </c>
      <c r="U30" s="58">
        <f t="shared" si="0"/>
        <v>0</v>
      </c>
      <c r="V30" s="58">
        <f t="shared" si="1"/>
        <v>0</v>
      </c>
    </row>
    <row r="31" spans="1:22" x14ac:dyDescent="0.2">
      <c r="A31" s="51">
        <v>16</v>
      </c>
      <c r="B31" s="52" t="s">
        <v>71</v>
      </c>
      <c r="C31" s="52" t="str">
        <f>LOWER(B31)</f>
        <v>john karayannis</v>
      </c>
      <c r="D31" s="53" t="s">
        <v>8</v>
      </c>
      <c r="E31" s="54" t="s">
        <v>72</v>
      </c>
      <c r="F31" s="37" t="s">
        <v>19</v>
      </c>
      <c r="G31" s="17" t="str">
        <f>IF($D31=G$1,$R31,"")</f>
        <v/>
      </c>
      <c r="H31" s="17" t="str">
        <f>IF($D31=H$1,$R31,"")</f>
        <v/>
      </c>
      <c r="I31" s="17" t="str">
        <f>IF($D31=I$1,$R31,"")</f>
        <v/>
      </c>
      <c r="J31" s="17" t="str">
        <f>IF($D31=J$1,$R31,"")</f>
        <v/>
      </c>
      <c r="K31" s="17">
        <f>IF($D31=K$1,$R31,"")</f>
        <v>45</v>
      </c>
      <c r="L31" s="17" t="str">
        <f>IF($D31=L$1,$R31,"")</f>
        <v/>
      </c>
      <c r="M31" s="17" t="str">
        <f>IF($D31=M$1,$R31,"")</f>
        <v/>
      </c>
      <c r="N31" s="17" t="str">
        <f>IF($D31=N$1,$R31,"")</f>
        <v/>
      </c>
      <c r="O31" s="17" t="str">
        <f>IF($D31=O$1,$R31,"")</f>
        <v/>
      </c>
      <c r="P31" s="17" t="str">
        <f>IF($D31=P$1,$R31,"")</f>
        <v/>
      </c>
      <c r="Q31" s="24" t="str">
        <f>IF($D31=Q$1,$R31,"")</f>
        <v/>
      </c>
      <c r="R31" s="55">
        <v>45</v>
      </c>
      <c r="S31" s="56">
        <f>IFERROR(VLOOKUP(D31,Class2018,3,0),"n/a")</f>
        <v>7</v>
      </c>
      <c r="T31" s="57">
        <f>IF($S31="n/a","",IFERROR(COUNTIF($S$2:$S31,"="&amp;S31),""))</f>
        <v>5</v>
      </c>
      <c r="U31" s="58">
        <f t="shared" si="0"/>
        <v>45</v>
      </c>
      <c r="V31" s="58">
        <f t="shared" si="1"/>
        <v>0</v>
      </c>
    </row>
    <row r="32" spans="1:22" x14ac:dyDescent="0.2">
      <c r="A32" s="51">
        <v>470</v>
      </c>
      <c r="B32" s="52" t="s">
        <v>77</v>
      </c>
      <c r="C32" s="52" t="str">
        <f>LOWER(B32)</f>
        <v>matthew tarrant</v>
      </c>
      <c r="D32" s="53" t="s">
        <v>8</v>
      </c>
      <c r="E32" s="54" t="s">
        <v>78</v>
      </c>
      <c r="F32" s="37" t="s">
        <v>19</v>
      </c>
      <c r="G32" s="17" t="str">
        <f>IF($D32=G$1,$R32,"")</f>
        <v/>
      </c>
      <c r="H32" s="17" t="str">
        <f>IF($D32=H$1,$R32,"")</f>
        <v/>
      </c>
      <c r="I32" s="17" t="str">
        <f>IF($D32=I$1,$R32,"")</f>
        <v/>
      </c>
      <c r="J32" s="17" t="str">
        <f>IF($D32=J$1,$R32,"")</f>
        <v/>
      </c>
      <c r="K32" s="17">
        <f>IF($D32=K$1,$R32,"")</f>
        <v>30</v>
      </c>
      <c r="L32" s="17" t="str">
        <f>IF($D32=L$1,$R32,"")</f>
        <v/>
      </c>
      <c r="M32" s="17" t="str">
        <f>IF($D32=M$1,$R32,"")</f>
        <v/>
      </c>
      <c r="N32" s="17" t="str">
        <f>IF($D32=N$1,$R32,"")</f>
        <v/>
      </c>
      <c r="O32" s="17" t="str">
        <f>IF($D32=O$1,$R32,"")</f>
        <v/>
      </c>
      <c r="P32" s="17" t="str">
        <f>IF($D32=P$1,$R32,"")</f>
        <v/>
      </c>
      <c r="Q32" s="24" t="str">
        <f>IF($D32=Q$1,$R32,"")</f>
        <v/>
      </c>
      <c r="R32" s="55">
        <v>30</v>
      </c>
      <c r="S32" s="56">
        <f>IFERROR(VLOOKUP(D32,Class2018,3,0),"n/a")</f>
        <v>7</v>
      </c>
      <c r="T32" s="57">
        <f>IF($S32="n/a","",IFERROR(COUNTIF($S$2:$S32,"="&amp;S32),""))</f>
        <v>6</v>
      </c>
      <c r="U32" s="58">
        <f t="shared" si="0"/>
        <v>30</v>
      </c>
      <c r="V32" s="58">
        <f t="shared" si="1"/>
        <v>0</v>
      </c>
    </row>
    <row r="33" spans="1:22" x14ac:dyDescent="0.2">
      <c r="A33" s="51">
        <v>34</v>
      </c>
      <c r="B33" s="52" t="s">
        <v>79</v>
      </c>
      <c r="C33" s="52" t="str">
        <f>LOWER(B33)</f>
        <v>gerardo martin</v>
      </c>
      <c r="D33" s="53" t="s">
        <v>8</v>
      </c>
      <c r="E33" s="54" t="s">
        <v>80</v>
      </c>
      <c r="F33" s="37" t="s">
        <v>19</v>
      </c>
      <c r="G33" s="17" t="str">
        <f>IF($D33=G$1,$R33,"")</f>
        <v/>
      </c>
      <c r="H33" s="17" t="str">
        <f>IF($D33=H$1,$R33,"")</f>
        <v/>
      </c>
      <c r="I33" s="17" t="str">
        <f>IF($D33=I$1,$R33,"")</f>
        <v/>
      </c>
      <c r="J33" s="17" t="str">
        <f>IF($D33=J$1,$R33,"")</f>
        <v/>
      </c>
      <c r="K33" s="17">
        <f>IF($D33=K$1,$R33,"")</f>
        <v>15</v>
      </c>
      <c r="L33" s="17" t="str">
        <f>IF($D33=L$1,$R33,"")</f>
        <v/>
      </c>
      <c r="M33" s="17" t="str">
        <f>IF($D33=M$1,$R33,"")</f>
        <v/>
      </c>
      <c r="N33" s="17" t="str">
        <f>IF($D33=N$1,$R33,"")</f>
        <v/>
      </c>
      <c r="O33" s="17" t="str">
        <f>IF($D33=O$1,$R33,"")</f>
        <v/>
      </c>
      <c r="P33" s="17" t="str">
        <f>IF($D33=P$1,$R33,"")</f>
        <v/>
      </c>
      <c r="Q33" s="24" t="str">
        <f>IF($D33=Q$1,$R33,"")</f>
        <v/>
      </c>
      <c r="R33" s="55">
        <v>15</v>
      </c>
      <c r="S33" s="56">
        <f>IFERROR(VLOOKUP(D33,Class2018,3,0),"n/a")</f>
        <v>7</v>
      </c>
      <c r="T33" s="57">
        <f>IF($S33="n/a","",IFERROR(COUNTIF($S$2:$S33,"="&amp;S33),""))</f>
        <v>7</v>
      </c>
      <c r="U33" s="58">
        <f t="shared" si="0"/>
        <v>15</v>
      </c>
      <c r="V33" s="58">
        <f t="shared" si="1"/>
        <v>0</v>
      </c>
    </row>
    <row r="34" spans="1:22" x14ac:dyDescent="0.2">
      <c r="A34" s="51">
        <v>98</v>
      </c>
      <c r="B34" s="52" t="s">
        <v>83</v>
      </c>
      <c r="C34" s="52" t="str">
        <f>LOWER(B34)</f>
        <v>simon acfield</v>
      </c>
      <c r="D34" s="53" t="s">
        <v>8</v>
      </c>
      <c r="E34" s="54" t="s">
        <v>84</v>
      </c>
      <c r="F34" s="38" t="s">
        <v>20</v>
      </c>
      <c r="G34" s="17" t="str">
        <f>IF($D34=G$1,$R34,"")</f>
        <v/>
      </c>
      <c r="H34" s="17" t="str">
        <f>IF($D34=H$1,$R34,"")</f>
        <v/>
      </c>
      <c r="I34" s="17" t="str">
        <f>IF($D34=I$1,$R34,"")</f>
        <v/>
      </c>
      <c r="J34" s="17" t="str">
        <f>IF($D34=J$1,$R34,"")</f>
        <v/>
      </c>
      <c r="K34" s="17">
        <f>IF($D34=K$1,$R34,"")</f>
        <v>0</v>
      </c>
      <c r="L34" s="17" t="str">
        <f>IF($D34=L$1,$R34,"")</f>
        <v/>
      </c>
      <c r="M34" s="17" t="str">
        <f>IF($D34=M$1,$R34,"")</f>
        <v/>
      </c>
      <c r="N34" s="17" t="str">
        <f>IF($D34=N$1,$R34,"")</f>
        <v/>
      </c>
      <c r="O34" s="17" t="str">
        <f>IF($D34=O$1,$R34,"")</f>
        <v/>
      </c>
      <c r="P34" s="17" t="str">
        <f>IF($D34=P$1,$R34,"")</f>
        <v/>
      </c>
      <c r="Q34" s="24" t="str">
        <f>IF($D34=Q$1,$R34,"")</f>
        <v/>
      </c>
      <c r="R34" s="59">
        <v>0</v>
      </c>
      <c r="S34" s="56">
        <f>IFERROR(VLOOKUP(D34,Class2018,3,0),"n/a")</f>
        <v>7</v>
      </c>
      <c r="T34" s="87">
        <f>IF($S34="n/a","",IFERROR(COUNTIF($S$2:$S34,"="&amp;S34),""))</f>
        <v>8</v>
      </c>
      <c r="U34" s="58">
        <f t="shared" si="0"/>
        <v>0</v>
      </c>
      <c r="V34" s="58">
        <f t="shared" si="1"/>
        <v>0</v>
      </c>
    </row>
    <row r="35" spans="1:22" x14ac:dyDescent="0.2">
      <c r="A35" s="51">
        <v>60</v>
      </c>
      <c r="B35" s="52" t="s">
        <v>97</v>
      </c>
      <c r="C35" s="52" t="str">
        <f>LOWER(B35)</f>
        <v>sean byers</v>
      </c>
      <c r="D35" s="53" t="s">
        <v>8</v>
      </c>
      <c r="E35" s="54" t="s">
        <v>98</v>
      </c>
      <c r="F35" s="38" t="s">
        <v>19</v>
      </c>
      <c r="G35" s="17" t="str">
        <f>IF($D35=G$1,$R35,"")</f>
        <v/>
      </c>
      <c r="H35" s="17"/>
      <c r="I35" s="17" t="str">
        <f>IF($D35=I$1,$R35,"")</f>
        <v/>
      </c>
      <c r="J35" s="17" t="str">
        <f>IF($D35=J$1,$R35,"")</f>
        <v/>
      </c>
      <c r="K35" s="17">
        <f>IF($D35=K$1,$R35,"")</f>
        <v>0</v>
      </c>
      <c r="L35" s="17" t="str">
        <f>IF($D35=L$1,$R35,"")</f>
        <v/>
      </c>
      <c r="M35" s="17" t="str">
        <f>IF($D35=M$1,$R35,"")</f>
        <v/>
      </c>
      <c r="N35" s="17" t="str">
        <f>IF($D35=N$1,$R35,"")</f>
        <v/>
      </c>
      <c r="O35" s="17" t="str">
        <f>IF($D35=O$1,$R35,"")</f>
        <v/>
      </c>
      <c r="P35" s="17" t="str">
        <f>IF($D35=P$1,$R35,"")</f>
        <v/>
      </c>
      <c r="Q35" s="24" t="str">
        <f>IF($D35=Q$1,$R35,"")</f>
        <v/>
      </c>
      <c r="R35" s="59">
        <v>0</v>
      </c>
      <c r="S35" s="56">
        <f>IFERROR(VLOOKUP(D35,Class2018,3,0),"n/a")</f>
        <v>7</v>
      </c>
      <c r="T35" s="87">
        <f>IF($S35="n/a","",IFERROR(COUNTIF($S$2:$S35,"="&amp;S35),""))</f>
        <v>9</v>
      </c>
      <c r="U35" s="58">
        <f t="shared" si="0"/>
        <v>0</v>
      </c>
      <c r="V35" s="58">
        <f t="shared" si="1"/>
        <v>0</v>
      </c>
    </row>
    <row r="36" spans="1:22" x14ac:dyDescent="0.2">
      <c r="A36" s="51">
        <v>47</v>
      </c>
      <c r="B36" s="52" t="s">
        <v>101</v>
      </c>
      <c r="C36" s="52" t="str">
        <f>LOWER(B36)</f>
        <v>michael tarrant</v>
      </c>
      <c r="D36" s="53" t="s">
        <v>8</v>
      </c>
      <c r="E36" s="54" t="s">
        <v>102</v>
      </c>
      <c r="F36" s="38" t="s">
        <v>19</v>
      </c>
      <c r="G36" s="17"/>
      <c r="H36" s="17" t="str">
        <f>IF($D36=H$1,$R36,"")</f>
        <v/>
      </c>
      <c r="I36" s="17" t="str">
        <f>IF($D36=I$1,$R36,"")</f>
        <v/>
      </c>
      <c r="J36" s="17" t="str">
        <f>IF($D36=J$1,$R36,"")</f>
        <v/>
      </c>
      <c r="K36" s="17">
        <f>IF($D36=K$1,$R36,"")</f>
        <v>0</v>
      </c>
      <c r="L36" s="17" t="str">
        <f>IF($D36=L$1,$R36,"")</f>
        <v/>
      </c>
      <c r="M36" s="17" t="str">
        <f>IF($D36=M$1,$R36,"")</f>
        <v/>
      </c>
      <c r="N36" s="17" t="str">
        <f>IF($D36=N$1,$R36,"")</f>
        <v/>
      </c>
      <c r="O36" s="17" t="str">
        <f>IF($D36=O$1,$R36,"")</f>
        <v/>
      </c>
      <c r="P36" s="17" t="str">
        <f>IF($D36=P$1,$R36,"")</f>
        <v/>
      </c>
      <c r="Q36" s="24" t="str">
        <f>IF($D36=Q$1,$R36,"")</f>
        <v/>
      </c>
      <c r="R36" s="59">
        <v>0</v>
      </c>
      <c r="S36" s="56">
        <f>IFERROR(VLOOKUP(D36,Class2018,3,0),"n/a")</f>
        <v>7</v>
      </c>
      <c r="T36" s="87">
        <f>IF($S36="n/a","",IFERROR(COUNTIF($S$2:$S36,"="&amp;S36),""))</f>
        <v>10</v>
      </c>
      <c r="U36" s="58">
        <f t="shared" si="0"/>
        <v>0</v>
      </c>
      <c r="V36" s="58">
        <f t="shared" si="1"/>
        <v>0</v>
      </c>
    </row>
    <row r="37" spans="1:22" x14ac:dyDescent="0.2">
      <c r="A37" s="51">
        <v>48</v>
      </c>
      <c r="B37" s="52" t="s">
        <v>107</v>
      </c>
      <c r="C37" s="52" t="str">
        <f>LOWER(B37)</f>
        <v>wayne scanlan</v>
      </c>
      <c r="D37" s="53" t="s">
        <v>8</v>
      </c>
      <c r="E37" s="54" t="s">
        <v>108</v>
      </c>
      <c r="F37" s="38" t="s">
        <v>20</v>
      </c>
      <c r="G37" s="17" t="str">
        <f>IF($D37=G$1,$R37,"")</f>
        <v/>
      </c>
      <c r="H37" s="17" t="str">
        <f>IF($D37=H$1,$R37,"")</f>
        <v/>
      </c>
      <c r="I37" s="17" t="str">
        <f>IF($D37=I$1,$R37,"")</f>
        <v/>
      </c>
      <c r="J37" s="17" t="str">
        <f>IF($D37=J$1,$R37,"")</f>
        <v/>
      </c>
      <c r="K37" s="17">
        <f>IF($D37=K$1,$R37,"")</f>
        <v>0</v>
      </c>
      <c r="L37" s="17" t="str">
        <f>IF($D37=L$1,$R37,"")</f>
        <v/>
      </c>
      <c r="M37" s="17" t="str">
        <f>IF($D37=M$1,$R37,"")</f>
        <v/>
      </c>
      <c r="N37" s="17" t="str">
        <f>IF($D37=N$1,$R37,"")</f>
        <v/>
      </c>
      <c r="O37" s="17" t="str">
        <f>IF($D37=O$1,$R37,"")</f>
        <v/>
      </c>
      <c r="P37" s="17" t="str">
        <f>IF($D37=P$1,$R37,"")</f>
        <v/>
      </c>
      <c r="Q37" s="24" t="str">
        <f>IF($D37=Q$1,$R37,"")</f>
        <v/>
      </c>
      <c r="R37" s="59">
        <f>IFERROR(VLOOKUP($T37,Points2018,2,0),0)</f>
        <v>0</v>
      </c>
      <c r="S37" s="56">
        <f>IFERROR(VLOOKUP(D37,Class2018,3,0),"n/a")</f>
        <v>7</v>
      </c>
      <c r="T37" s="87">
        <f>IF($S37="n/a","",IFERROR(COUNTIF($S$2:$S37,"="&amp;S37),""))</f>
        <v>11</v>
      </c>
      <c r="U37" s="58">
        <f t="shared" si="0"/>
        <v>0</v>
      </c>
      <c r="V37" s="58">
        <f t="shared" si="1"/>
        <v>0</v>
      </c>
    </row>
    <row r="38" spans="1:22" ht="13.5" thickBot="1" x14ac:dyDescent="0.25">
      <c r="A38" s="51">
        <v>595</v>
      </c>
      <c r="B38" s="52" t="s">
        <v>121</v>
      </c>
      <c r="C38" s="52" t="str">
        <f>LOWER(B38)</f>
        <v>mark pullan</v>
      </c>
      <c r="D38" s="53" t="s">
        <v>8</v>
      </c>
      <c r="E38" s="54" t="s">
        <v>122</v>
      </c>
      <c r="F38" s="38" t="s">
        <v>19</v>
      </c>
      <c r="G38" s="17" t="str">
        <f>IF($D38=G$1,$R38,"")</f>
        <v/>
      </c>
      <c r="H38" s="17" t="str">
        <f>IF($D38=H$1,$R38,"")</f>
        <v/>
      </c>
      <c r="I38" s="17" t="str">
        <f>IF($D38=I$1,$R38,"")</f>
        <v/>
      </c>
      <c r="J38" s="17" t="str">
        <f>IF($D38=J$1,$R38,"")</f>
        <v/>
      </c>
      <c r="K38" s="17">
        <f>IF($D38=K$1,$R38,"")</f>
        <v>0</v>
      </c>
      <c r="L38" s="17" t="str">
        <f>IF($D38=L$1,$R38,"")</f>
        <v/>
      </c>
      <c r="M38" s="17" t="str">
        <f>IF($D38=M$1,$R38,"")</f>
        <v/>
      </c>
      <c r="N38" s="17" t="str">
        <f>IF($D38=N$1,$R38,"")</f>
        <v/>
      </c>
      <c r="O38" s="17" t="str">
        <f>IF($D38=O$1,$R38,"")</f>
        <v/>
      </c>
      <c r="P38" s="17" t="str">
        <f>IF($D38=P$1,$R38,"")</f>
        <v/>
      </c>
      <c r="Q38" s="24" t="str">
        <f>IF($D38=Q$1,$R38,"")</f>
        <v/>
      </c>
      <c r="R38" s="59">
        <f>IFERROR(VLOOKUP($T38,Points2018,2,0),0)</f>
        <v>0</v>
      </c>
      <c r="S38" s="56">
        <f>IFERROR(VLOOKUP(D38,Class2018,3,0),"n/a")</f>
        <v>7</v>
      </c>
      <c r="T38" s="87">
        <f>IF($S38="n/a","",IFERROR(COUNTIF($S$2:$S38,"="&amp;S38),""))</f>
        <v>12</v>
      </c>
      <c r="U38" s="58">
        <f t="shared" si="0"/>
        <v>0</v>
      </c>
      <c r="V38" s="58">
        <f t="shared" si="1"/>
        <v>0</v>
      </c>
    </row>
    <row r="39" spans="1:22" x14ac:dyDescent="0.2">
      <c r="A39" s="43">
        <v>427</v>
      </c>
      <c r="B39" s="44" t="s">
        <v>63</v>
      </c>
      <c r="C39" s="44" t="str">
        <f>LOWER(B39)</f>
        <v>steve williamsz</v>
      </c>
      <c r="D39" s="45" t="s">
        <v>9</v>
      </c>
      <c r="E39" s="46" t="s">
        <v>64</v>
      </c>
      <c r="F39" s="85" t="s">
        <v>20</v>
      </c>
      <c r="G39" s="22" t="str">
        <f>IF($D39=G$1,$R39,"")</f>
        <v/>
      </c>
      <c r="H39" s="22" t="str">
        <f>IF($D39=H$1,$R39,"")</f>
        <v/>
      </c>
      <c r="I39" s="22" t="str">
        <f>IF($D39=I$1,$R39,"")</f>
        <v/>
      </c>
      <c r="J39" s="22" t="str">
        <f>IF($D39=J$1,$R39,"")</f>
        <v/>
      </c>
      <c r="K39" s="22" t="str">
        <f>IF($D39=K$1,$R39,"")</f>
        <v/>
      </c>
      <c r="L39" s="22">
        <f>IF($D39=L$1,$R39,"")</f>
        <v>0</v>
      </c>
      <c r="M39" s="22" t="str">
        <f>IF($D39=M$1,$R39,"")</f>
        <v/>
      </c>
      <c r="N39" s="22" t="str">
        <f>IF($D39=N$1,$R39,"")</f>
        <v/>
      </c>
      <c r="O39" s="22" t="str">
        <f>IF($D39=O$1,$R39,"")</f>
        <v/>
      </c>
      <c r="P39" s="22" t="str">
        <f>IF($D39=P$1,$R39,"")</f>
        <v/>
      </c>
      <c r="Q39" s="23" t="str">
        <f>IF($D39=Q$1,$R39,"")</f>
        <v/>
      </c>
      <c r="R39" s="86">
        <v>0</v>
      </c>
      <c r="S39" s="48">
        <f>IFERROR(VLOOKUP(D39,Class2018,3,0),"n/a")</f>
        <v>4</v>
      </c>
      <c r="T39" s="89">
        <f>IF($S39="n/a","",IFERROR(COUNTIF($S$2:$S39,"="&amp;S39),""))</f>
        <v>1</v>
      </c>
      <c r="U39" s="50">
        <f>IF(F39="NSW",R39,0)</f>
        <v>0</v>
      </c>
      <c r="V39" s="50">
        <f>IF(F39="VIC",R39,0)</f>
        <v>0</v>
      </c>
    </row>
    <row r="40" spans="1:22" x14ac:dyDescent="0.2">
      <c r="A40" s="51">
        <v>62</v>
      </c>
      <c r="B40" s="52" t="s">
        <v>69</v>
      </c>
      <c r="C40" s="52" t="str">
        <f>LOWER(B40)</f>
        <v>noel heritage</v>
      </c>
      <c r="D40" s="53" t="s">
        <v>9</v>
      </c>
      <c r="E40" s="54" t="s">
        <v>70</v>
      </c>
      <c r="F40" s="38" t="s">
        <v>20</v>
      </c>
      <c r="G40" s="17" t="str">
        <f>IF($D40=G$1,$R40,"")</f>
        <v/>
      </c>
      <c r="H40" s="17" t="str">
        <f>IF($D40=H$1,$R40,"")</f>
        <v/>
      </c>
      <c r="I40" s="17" t="str">
        <f>IF($D40=I$1,$R40,"")</f>
        <v/>
      </c>
      <c r="J40" s="17" t="str">
        <f>IF($D40=J$1,$R40,"")</f>
        <v/>
      </c>
      <c r="K40" s="17" t="str">
        <f>IF($D40=K$1,$R40,"")</f>
        <v/>
      </c>
      <c r="L40" s="17">
        <f>IF($D40=L$1,$R40,"")</f>
        <v>0</v>
      </c>
      <c r="M40" s="17" t="str">
        <f>IF($D40=M$1,$R40,"")</f>
        <v/>
      </c>
      <c r="N40" s="17" t="str">
        <f>IF($D40=N$1,$R40,"")</f>
        <v/>
      </c>
      <c r="O40" s="17" t="str">
        <f>IF($D40=O$1,$R40,"")</f>
        <v/>
      </c>
      <c r="P40" s="17" t="str">
        <f>IF($D40=P$1,$R40,"")</f>
        <v/>
      </c>
      <c r="Q40" s="24" t="str">
        <f>IF($D40=Q$1,$R40,"")</f>
        <v/>
      </c>
      <c r="R40" s="59">
        <v>0</v>
      </c>
      <c r="S40" s="56">
        <f>IFERROR(VLOOKUP(D40,Class2018,3,0),"n/a")</f>
        <v>4</v>
      </c>
      <c r="T40" s="87">
        <f>IF($S40="n/a","",IFERROR(COUNTIF($S$2:$S40,"="&amp;S40),""))</f>
        <v>2</v>
      </c>
      <c r="U40" s="58">
        <f>IF(F40="NSW",R40,0)</f>
        <v>0</v>
      </c>
      <c r="V40" s="58">
        <f>IF(F40="VIC",R40,0)</f>
        <v>0</v>
      </c>
    </row>
    <row r="41" spans="1:22" ht="13.5" thickBot="1" x14ac:dyDescent="0.25">
      <c r="A41" s="60">
        <v>119</v>
      </c>
      <c r="B41" s="61" t="s">
        <v>81</v>
      </c>
      <c r="C41" s="61" t="str">
        <f>LOWER(B41)</f>
        <v>peter dannock</v>
      </c>
      <c r="D41" s="62" t="s">
        <v>9</v>
      </c>
      <c r="E41" s="63" t="s">
        <v>82</v>
      </c>
      <c r="F41" s="39" t="s">
        <v>20</v>
      </c>
      <c r="G41" s="25" t="str">
        <f>IF($D41=G$1,$R41,"")</f>
        <v/>
      </c>
      <c r="H41" s="25" t="str">
        <f>IF($D41=H$1,$R41,"")</f>
        <v/>
      </c>
      <c r="I41" s="25" t="str">
        <f>IF($D41=I$1,$R41,"")</f>
        <v/>
      </c>
      <c r="J41" s="25" t="str">
        <f>IF($D41=J$1,$R41,"")</f>
        <v/>
      </c>
      <c r="K41" s="25" t="str">
        <f>IF($D41=K$1,$R41,"")</f>
        <v/>
      </c>
      <c r="L41" s="25">
        <f>IF($D41=L$1,$R41,"")</f>
        <v>0</v>
      </c>
      <c r="M41" s="25" t="str">
        <f>IF($D41=M$1,$R41,"")</f>
        <v/>
      </c>
      <c r="N41" s="25" t="str">
        <f>IF($D41=N$1,$R41,"")</f>
        <v/>
      </c>
      <c r="O41" s="25" t="str">
        <f>IF($D41=O$1,$R41,"")</f>
        <v/>
      </c>
      <c r="P41" s="25" t="str">
        <f>IF($D41=P$1,$R41,"")</f>
        <v/>
      </c>
      <c r="Q41" s="26" t="str">
        <f>IF($D41=Q$1,$R41,"")</f>
        <v/>
      </c>
      <c r="R41" s="64">
        <v>0</v>
      </c>
      <c r="S41" s="65">
        <f>IFERROR(VLOOKUP(D41,Class2018,3,0),"n/a")</f>
        <v>4</v>
      </c>
      <c r="T41" s="88">
        <f>IF($S41="n/a","",IFERROR(COUNTIF($S$2:$S45,"="&amp;S41),""))</f>
        <v>3</v>
      </c>
      <c r="U41" s="66">
        <f>IF(F41="NSW",R41,0)</f>
        <v>0</v>
      </c>
      <c r="V41" s="66">
        <f>IF(F41="VIC",R41,0)</f>
        <v>0</v>
      </c>
    </row>
    <row r="42" spans="1:22" x14ac:dyDescent="0.2">
      <c r="A42" s="43">
        <v>25</v>
      </c>
      <c r="B42" s="44" t="s">
        <v>61</v>
      </c>
      <c r="C42" s="44" t="str">
        <f>LOWER(B42)</f>
        <v>simon mclean</v>
      </c>
      <c r="D42" s="45" t="s">
        <v>10</v>
      </c>
      <c r="E42" s="28" t="s">
        <v>62</v>
      </c>
      <c r="F42" s="36" t="s">
        <v>20</v>
      </c>
      <c r="G42" s="22" t="str">
        <f>IF($D42=G$1,$R42,"")</f>
        <v/>
      </c>
      <c r="H42" s="22" t="str">
        <f>IF($D42=H$1,$R42,"")</f>
        <v/>
      </c>
      <c r="I42" s="22" t="str">
        <f>IF($D42=I$1,$R42,"")</f>
        <v/>
      </c>
      <c r="J42" s="22" t="str">
        <f>IF($D42=J$1,$R42,"")</f>
        <v/>
      </c>
      <c r="K42" s="22" t="str">
        <f>IF($D42=K$1,$R42,"")</f>
        <v/>
      </c>
      <c r="L42" s="22" t="str">
        <f>IF($D42=L$1,$R42,"")</f>
        <v/>
      </c>
      <c r="M42" s="22">
        <f>IF($D42=M$1,$R42,"")</f>
        <v>100</v>
      </c>
      <c r="N42" s="22" t="str">
        <f>IF($D42=N$1,$R42,"")</f>
        <v/>
      </c>
      <c r="O42" s="22" t="str">
        <f>IF($D42=O$1,$R42,"")</f>
        <v/>
      </c>
      <c r="P42" s="22" t="str">
        <f>IF($D42=P$1,$R42,"")</f>
        <v/>
      </c>
      <c r="Q42" s="23" t="str">
        <f>IF($D42=Q$1,$R42,"")</f>
        <v/>
      </c>
      <c r="R42" s="47">
        <f>IFERROR(VLOOKUP($T42,Points2018,2,0),0)</f>
        <v>100</v>
      </c>
      <c r="S42" s="48">
        <f>IFERROR(VLOOKUP(D42,Class2018,3,0),"n/a")</f>
        <v>3</v>
      </c>
      <c r="T42" s="49">
        <f>IF($S42="n/a","",IFERROR(COUNTIF($S$2:$S42,"="&amp;S42),""))</f>
        <v>1</v>
      </c>
      <c r="U42" s="50">
        <f t="shared" si="0"/>
        <v>0</v>
      </c>
      <c r="V42" s="50">
        <f t="shared" si="1"/>
        <v>100</v>
      </c>
    </row>
    <row r="43" spans="1:22" x14ac:dyDescent="0.2">
      <c r="A43" s="51">
        <v>953</v>
      </c>
      <c r="B43" s="52" t="s">
        <v>75</v>
      </c>
      <c r="C43" s="52" t="str">
        <f>LOWER(B43)</f>
        <v>jamie martin</v>
      </c>
      <c r="D43" s="53" t="s">
        <v>10</v>
      </c>
      <c r="E43" s="54" t="s">
        <v>76</v>
      </c>
      <c r="F43" s="37" t="s">
        <v>19</v>
      </c>
      <c r="G43" s="17" t="str">
        <f>IF($D43=G$1,$R43,"")</f>
        <v/>
      </c>
      <c r="H43" s="17" t="str">
        <f>IF($D43=H$1,$R43,"")</f>
        <v/>
      </c>
      <c r="I43" s="17" t="str">
        <f>IF($D43=I$1,$R43,"")</f>
        <v/>
      </c>
      <c r="J43" s="17" t="str">
        <f>IF($D43=J$1,$R43,"")</f>
        <v/>
      </c>
      <c r="K43" s="17" t="str">
        <f>IF($D43=K$1,$R43,"")</f>
        <v/>
      </c>
      <c r="L43" s="17" t="str">
        <f>IF($D43=L$1,$R43,"")</f>
        <v/>
      </c>
      <c r="M43" s="17">
        <f>IF($D43=M$1,$R43,"")</f>
        <v>75</v>
      </c>
      <c r="N43" s="17" t="str">
        <f>IF($D43=N$1,$R43,"")</f>
        <v/>
      </c>
      <c r="O43" s="17" t="str">
        <f>IF($D43=O$1,$R43,"")</f>
        <v/>
      </c>
      <c r="P43" s="17" t="str">
        <f>IF($D43=P$1,$R43,"")</f>
        <v/>
      </c>
      <c r="Q43" s="24" t="str">
        <f>IF($D43=Q$1,$R43,"")</f>
        <v/>
      </c>
      <c r="R43" s="55">
        <f>IFERROR(VLOOKUP($T43,Points2018,2,0),0)</f>
        <v>75</v>
      </c>
      <c r="S43" s="56">
        <f>IFERROR(VLOOKUP(D43,Class2018,3,0),"n/a")</f>
        <v>3</v>
      </c>
      <c r="T43" s="57">
        <f>IF($S43="n/a","",IFERROR(COUNTIF($S$2:$S43,"="&amp;S43),""))</f>
        <v>2</v>
      </c>
      <c r="U43" s="58">
        <f t="shared" si="0"/>
        <v>75</v>
      </c>
      <c r="V43" s="58">
        <f t="shared" si="1"/>
        <v>0</v>
      </c>
    </row>
    <row r="44" spans="1:22" x14ac:dyDescent="0.2">
      <c r="A44" s="51">
        <v>54</v>
      </c>
      <c r="B44" s="52" t="s">
        <v>89</v>
      </c>
      <c r="C44" s="52" t="str">
        <f>LOWER(B44)</f>
        <v>andrew digney</v>
      </c>
      <c r="D44" s="53" t="s">
        <v>10</v>
      </c>
      <c r="E44" s="54" t="s">
        <v>90</v>
      </c>
      <c r="F44" s="38" t="s">
        <v>19</v>
      </c>
      <c r="G44" s="17" t="str">
        <f>IF($D44=G$1,$R44,"")</f>
        <v/>
      </c>
      <c r="H44" s="17" t="str">
        <f>IF($D44=H$1,$R44,"")</f>
        <v/>
      </c>
      <c r="I44" s="17"/>
      <c r="J44" s="17" t="str">
        <f>IF($D44=J$1,$R44,"")</f>
        <v/>
      </c>
      <c r="K44" s="17" t="str">
        <f>IF($D44=K$1,$R44,"")</f>
        <v/>
      </c>
      <c r="L44" s="17" t="str">
        <f>IF($D44=L$1,$R44,"")</f>
        <v/>
      </c>
      <c r="M44" s="17">
        <f>IF($D44=M$1,$R44,"")</f>
        <v>0</v>
      </c>
      <c r="N44" s="17" t="str">
        <f>IF($D44=N$1,$R44,"")</f>
        <v/>
      </c>
      <c r="O44" s="17" t="str">
        <f>IF($D44=O$1,$R44,"")</f>
        <v/>
      </c>
      <c r="P44" s="17" t="str">
        <f>IF($D44=P$1,$R44,"")</f>
        <v/>
      </c>
      <c r="Q44" s="24" t="str">
        <f>IF($D44=Q$1,$R44,"")</f>
        <v/>
      </c>
      <c r="R44" s="59">
        <v>0</v>
      </c>
      <c r="S44" s="56">
        <f>IFERROR(VLOOKUP(D44,Class2018,3,0),"n/a")</f>
        <v>3</v>
      </c>
      <c r="T44" s="87">
        <f>IF($S44="n/a","",IFERROR(COUNTIF($S$2:$S44,"="&amp;S44),""))</f>
        <v>3</v>
      </c>
      <c r="U44" s="58">
        <f t="shared" si="0"/>
        <v>0</v>
      </c>
      <c r="V44" s="58">
        <f t="shared" si="1"/>
        <v>0</v>
      </c>
    </row>
    <row r="45" spans="1:22" ht="13.5" thickBot="1" x14ac:dyDescent="0.25">
      <c r="A45" s="60">
        <v>53</v>
      </c>
      <c r="B45" s="61" t="s">
        <v>109</v>
      </c>
      <c r="C45" s="61" t="str">
        <f>LOWER(B45)</f>
        <v>mike kelsey</v>
      </c>
      <c r="D45" s="62" t="s">
        <v>10</v>
      </c>
      <c r="E45" s="63" t="s">
        <v>110</v>
      </c>
      <c r="F45" s="39" t="s">
        <v>19</v>
      </c>
      <c r="G45" s="25" t="str">
        <f>IF($D45=G$1,$R45,"")</f>
        <v/>
      </c>
      <c r="H45" s="25" t="str">
        <f>IF($D45=H$1,$R45,"")</f>
        <v/>
      </c>
      <c r="I45" s="25" t="str">
        <f>IF($D45=I$1,$R45,"")</f>
        <v/>
      </c>
      <c r="J45" s="25" t="str">
        <f>IF($D45=J$1,$R45,"")</f>
        <v/>
      </c>
      <c r="K45" s="25" t="str">
        <f>IF($D45=K$1,$R45,"")</f>
        <v/>
      </c>
      <c r="L45" s="25" t="str">
        <f>IF($D45=L$1,$R45,"")</f>
        <v/>
      </c>
      <c r="M45" s="25">
        <f>IF($D45=M$1,$R45,"")</f>
        <v>0</v>
      </c>
      <c r="N45" s="25" t="str">
        <f>IF($D45=N$1,$R45,"")</f>
        <v/>
      </c>
      <c r="O45" s="25" t="str">
        <f>IF($D45=O$1,$R45,"")</f>
        <v/>
      </c>
      <c r="P45" s="25" t="str">
        <f>IF($D45=P$1,$R45,"")</f>
        <v/>
      </c>
      <c r="Q45" s="26" t="str">
        <f>IF($D45=Q$1,$R45,"")</f>
        <v/>
      </c>
      <c r="R45" s="64">
        <v>0</v>
      </c>
      <c r="S45" s="65">
        <f>IFERROR(VLOOKUP(D45,Class2018,3,0),"n/a")</f>
        <v>3</v>
      </c>
      <c r="T45" s="88">
        <f>IF($S45="n/a","",IFERROR(COUNTIF($S$2:$S45,"="&amp;S45),""))</f>
        <v>4</v>
      </c>
      <c r="U45" s="66">
        <f t="shared" si="0"/>
        <v>0</v>
      </c>
      <c r="V45" s="66">
        <f t="shared" si="1"/>
        <v>0</v>
      </c>
    </row>
    <row r="46" spans="1:22" ht="13.5" thickBot="1" x14ac:dyDescent="0.25">
      <c r="A46" s="67">
        <v>11</v>
      </c>
      <c r="B46" s="68" t="s">
        <v>47</v>
      </c>
      <c r="C46" s="68" t="str">
        <f>LOWER(B46)</f>
        <v>jie ren</v>
      </c>
      <c r="D46" s="69" t="s">
        <v>11</v>
      </c>
      <c r="E46" s="70" t="s">
        <v>48</v>
      </c>
      <c r="F46" s="40" t="s">
        <v>19</v>
      </c>
      <c r="G46" s="29" t="str">
        <f>IF($D46=G$1,$R46,"")</f>
        <v/>
      </c>
      <c r="H46" s="29" t="str">
        <f>IF($D46=H$1,$R46,"")</f>
        <v/>
      </c>
      <c r="I46" s="29" t="str">
        <f>IF($D46=I$1,$R46,"")</f>
        <v/>
      </c>
      <c r="J46" s="29" t="str">
        <f>IF($D46=J$1,$R46,"")</f>
        <v/>
      </c>
      <c r="K46" s="29" t="str">
        <f>IF($D46=K$1,$R46,"")</f>
        <v/>
      </c>
      <c r="L46" s="29" t="str">
        <f>IF($D46=L$1,$R46,"")</f>
        <v/>
      </c>
      <c r="M46" s="29" t="str">
        <f>IF($D46=M$1,$R46,"")</f>
        <v/>
      </c>
      <c r="N46" s="29">
        <f>IF($D46=N$1,$R46,"")</f>
        <v>0</v>
      </c>
      <c r="O46" s="29" t="str">
        <f>IF($D46=O$1,$R46,"")</f>
        <v/>
      </c>
      <c r="P46" s="29" t="str">
        <f>IF($D46=P$1,$R46,"")</f>
        <v/>
      </c>
      <c r="Q46" s="30" t="str">
        <f>IF($D46=Q$1,$R46,"")</f>
        <v/>
      </c>
      <c r="R46" s="71">
        <v>0</v>
      </c>
      <c r="S46" s="72">
        <f>IFERROR(VLOOKUP(D46,Class2018,3,0),"n/a")</f>
        <v>6</v>
      </c>
      <c r="T46" s="90">
        <f>IF($S46="n/a","",IFERROR(COUNTIF($S$2:$S46,"="&amp;S46),""))</f>
        <v>1</v>
      </c>
      <c r="U46" s="73">
        <f t="shared" si="0"/>
        <v>0</v>
      </c>
      <c r="V46" s="58">
        <f t="shared" si="1"/>
        <v>0</v>
      </c>
    </row>
    <row r="47" spans="1:22" x14ac:dyDescent="0.2">
      <c r="A47" s="51">
        <v>2</v>
      </c>
      <c r="B47" s="52" t="s">
        <v>91</v>
      </c>
      <c r="C47" s="52" t="str">
        <f>LOWER(B47)</f>
        <v>jason atkins</v>
      </c>
      <c r="D47" s="53" t="s">
        <v>12</v>
      </c>
      <c r="E47" s="54" t="s">
        <v>92</v>
      </c>
      <c r="F47" s="38" t="s">
        <v>19</v>
      </c>
      <c r="G47" s="17" t="str">
        <f>IF($D47=G$1,$R47,"")</f>
        <v/>
      </c>
      <c r="H47" s="17"/>
      <c r="I47" s="17" t="str">
        <f>IF($D47=I$1,$R47,"")</f>
        <v/>
      </c>
      <c r="J47" s="17" t="str">
        <f>IF($D47=J$1,$R47,"")</f>
        <v/>
      </c>
      <c r="K47" s="17" t="str">
        <f>IF($D47=K$1,$R47,"")</f>
        <v/>
      </c>
      <c r="L47" s="17" t="str">
        <f>IF($D47=L$1,$R47,"")</f>
        <v/>
      </c>
      <c r="M47" s="17" t="str">
        <f>IF($D47=M$1,$R47,"")</f>
        <v/>
      </c>
      <c r="N47" s="17" t="str">
        <f>IF($D47=N$1,$R47,"")</f>
        <v/>
      </c>
      <c r="O47" s="17">
        <f>IF($D47=O$1,$R47,"")</f>
        <v>0</v>
      </c>
      <c r="P47" s="17" t="str">
        <f>IF($D47=P$1,$R47,"")</f>
        <v/>
      </c>
      <c r="Q47" s="24" t="str">
        <f>IF($D47=Q$1,$R47,"")</f>
        <v/>
      </c>
      <c r="R47" s="74">
        <v>0</v>
      </c>
      <c r="S47" s="48">
        <f>IFERROR(VLOOKUP(D47,Class2018,3,0),"n/a")</f>
        <v>5</v>
      </c>
      <c r="T47" s="89">
        <f>IF($S47="n/a","",IFERROR(COUNTIF($S$2:$S47,"="&amp;S47),""))</f>
        <v>1</v>
      </c>
      <c r="U47" s="50">
        <f t="shared" si="0"/>
        <v>0</v>
      </c>
      <c r="V47" s="50">
        <f t="shared" si="1"/>
        <v>0</v>
      </c>
    </row>
    <row r="48" spans="1:22" ht="13.5" thickBot="1" x14ac:dyDescent="0.25">
      <c r="A48" s="51">
        <v>19</v>
      </c>
      <c r="B48" s="52" t="s">
        <v>119</v>
      </c>
      <c r="C48" s="52" t="str">
        <f>LOWER(B48)</f>
        <v>graeme tierney</v>
      </c>
      <c r="D48" s="53" t="s">
        <v>12</v>
      </c>
      <c r="E48" s="54" t="s">
        <v>120</v>
      </c>
      <c r="F48" s="38" t="s">
        <v>19</v>
      </c>
      <c r="G48" s="17" t="str">
        <f>IF($D48=G$1,$R48,"")</f>
        <v/>
      </c>
      <c r="H48" s="17" t="str">
        <f>IF($D48=H$1,$R48,"")</f>
        <v/>
      </c>
      <c r="I48" s="17" t="str">
        <f>IF($D48=I$1,$R48,"")</f>
        <v/>
      </c>
      <c r="J48" s="17" t="str">
        <f>IF($D48=J$1,$R48,"")</f>
        <v/>
      </c>
      <c r="K48" s="17" t="str">
        <f>IF($D48=K$1,$R48,"")</f>
        <v/>
      </c>
      <c r="L48" s="17" t="str">
        <f>IF($D48=L$1,$R48,"")</f>
        <v/>
      </c>
      <c r="M48" s="17" t="str">
        <f>IF($D48=M$1,$R48,"")</f>
        <v/>
      </c>
      <c r="N48" s="17" t="str">
        <f>IF($D48=N$1,$R48,"")</f>
        <v/>
      </c>
      <c r="O48" s="17">
        <f>IF($D48=O$1,$R48,"")</f>
        <v>0</v>
      </c>
      <c r="P48" s="17" t="str">
        <f>IF($D48=P$1,$R48,"")</f>
        <v/>
      </c>
      <c r="Q48" s="24" t="str">
        <f>IF($D48=Q$1,$R48,"")</f>
        <v/>
      </c>
      <c r="R48" s="75">
        <v>0</v>
      </c>
      <c r="S48" s="65">
        <f>IFERROR(VLOOKUP(D48,Class2018,3,0),"n/a")</f>
        <v>5</v>
      </c>
      <c r="T48" s="88">
        <f>IF($S48="n/a","",IFERROR(COUNTIF($S$2:$S48,"="&amp;S48),""))</f>
        <v>2</v>
      </c>
      <c r="U48" s="66">
        <f t="shared" si="0"/>
        <v>0</v>
      </c>
      <c r="V48" s="66">
        <f t="shared" si="1"/>
        <v>0</v>
      </c>
    </row>
    <row r="49" spans="1:22" x14ac:dyDescent="0.2">
      <c r="A49" s="43">
        <v>22</v>
      </c>
      <c r="B49" s="44" t="s">
        <v>87</v>
      </c>
      <c r="C49" s="44" t="str">
        <f>LOWER(B49)</f>
        <v>michael demaio</v>
      </c>
      <c r="D49" s="45" t="s">
        <v>13</v>
      </c>
      <c r="E49" s="46" t="s">
        <v>88</v>
      </c>
      <c r="F49" s="36" t="s">
        <v>19</v>
      </c>
      <c r="G49" s="22" t="str">
        <f>IF($D49=G$1,$R49,"")</f>
        <v/>
      </c>
      <c r="H49" s="22" t="str">
        <f>IF($D49=H$1,$R49,"")</f>
        <v/>
      </c>
      <c r="I49" s="22"/>
      <c r="J49" s="22" t="str">
        <f>IF($D49=J$1,$R49,"")</f>
        <v/>
      </c>
      <c r="K49" s="22" t="str">
        <f>IF($D49=K$1,$R49,"")</f>
        <v/>
      </c>
      <c r="L49" s="22" t="str">
        <f>IF($D49=L$1,$R49,"")</f>
        <v/>
      </c>
      <c r="M49" s="22" t="str">
        <f>IF($D49=M$1,$R49,"")</f>
        <v/>
      </c>
      <c r="N49" s="22" t="str">
        <f>IF($D49=N$1,$R49,"")</f>
        <v/>
      </c>
      <c r="O49" s="22" t="str">
        <f>IF($D49=O$1,$R49,"")</f>
        <v/>
      </c>
      <c r="P49" s="22">
        <f>IF($D49=P$1,$R49,"")</f>
        <v>100</v>
      </c>
      <c r="Q49" s="22" t="str">
        <f>IF($D49=Q$1,$R49,"")</f>
        <v/>
      </c>
      <c r="R49" s="73">
        <f>IFERROR(VLOOKUP($T49,Points2018,2,0),0)</f>
        <v>100</v>
      </c>
      <c r="S49" s="76">
        <f>IFERROR(VLOOKUP(D49,Class2018,3,0),"n/a")</f>
        <v>2</v>
      </c>
      <c r="T49" s="57">
        <f>IF($S49="n/a","",IFERROR(COUNTIF($S$2:$S49,"="&amp;S49),""))</f>
        <v>1</v>
      </c>
      <c r="U49" s="50">
        <f t="shared" si="0"/>
        <v>100</v>
      </c>
      <c r="V49" s="50">
        <f t="shared" si="1"/>
        <v>0</v>
      </c>
    </row>
    <row r="50" spans="1:22" x14ac:dyDescent="0.2">
      <c r="A50" s="51">
        <v>717</v>
      </c>
      <c r="B50" s="52" t="s">
        <v>105</v>
      </c>
      <c r="C50" s="52" t="str">
        <f>LOWER(B50)</f>
        <v>simeon ouzas</v>
      </c>
      <c r="D50" s="53" t="s">
        <v>13</v>
      </c>
      <c r="E50" s="54" t="s">
        <v>106</v>
      </c>
      <c r="F50" s="37" t="s">
        <v>20</v>
      </c>
      <c r="G50" s="17"/>
      <c r="H50" s="17" t="str">
        <f>IF($D50=H$1,$R50,"")</f>
        <v/>
      </c>
      <c r="I50" s="17" t="str">
        <f>IF($D50=I$1,$R50,"")</f>
        <v/>
      </c>
      <c r="J50" s="17" t="str">
        <f>IF($D50=J$1,$R50,"")</f>
        <v/>
      </c>
      <c r="K50" s="17" t="str">
        <f>IF($D50=K$1,$R50,"")</f>
        <v/>
      </c>
      <c r="L50" s="17" t="str">
        <f>IF($D50=L$1,$R50,"")</f>
        <v/>
      </c>
      <c r="M50" s="17" t="str">
        <f>IF($D50=M$1,$R50,"")</f>
        <v/>
      </c>
      <c r="N50" s="17" t="str">
        <f>IF($D50=N$1,$R50,"")</f>
        <v/>
      </c>
      <c r="O50" s="17" t="str">
        <f>IF($D50=O$1,$R50,"")</f>
        <v/>
      </c>
      <c r="P50" s="17">
        <f>IF($D50=P$1,$R50,"")</f>
        <v>75</v>
      </c>
      <c r="Q50" s="17" t="str">
        <f>IF($D50=Q$1,$R50,"")</f>
        <v/>
      </c>
      <c r="R50" s="73">
        <f>IFERROR(VLOOKUP($T50,Points2018,2,0),0)</f>
        <v>75</v>
      </c>
      <c r="S50" s="76">
        <f>IFERROR(VLOOKUP(D50,Class2018,3,0),"n/a")</f>
        <v>2</v>
      </c>
      <c r="T50" s="57">
        <f>IF($S50="n/a","",IFERROR(COUNTIF($S$2:$S50,"="&amp;S50),""))</f>
        <v>2</v>
      </c>
      <c r="U50" s="58">
        <f t="shared" si="0"/>
        <v>0</v>
      </c>
      <c r="V50" s="58">
        <f t="shared" si="1"/>
        <v>75</v>
      </c>
    </row>
    <row r="51" spans="1:22" x14ac:dyDescent="0.2">
      <c r="A51" s="51">
        <v>20</v>
      </c>
      <c r="B51" s="52" t="s">
        <v>113</v>
      </c>
      <c r="C51" s="52" t="str">
        <f>LOWER(B51)</f>
        <v>adrian zadro</v>
      </c>
      <c r="D51" s="53" t="s">
        <v>13</v>
      </c>
      <c r="E51" s="54" t="s">
        <v>114</v>
      </c>
      <c r="F51" s="38" t="s">
        <v>20</v>
      </c>
      <c r="G51" s="17" t="str">
        <f>IF($D51=G$1,$R51,"")</f>
        <v/>
      </c>
      <c r="H51" s="17" t="str">
        <f>IF($D51=H$1,$R51,"")</f>
        <v/>
      </c>
      <c r="I51" s="17" t="str">
        <f>IF($D51=I$1,$R51,"")</f>
        <v/>
      </c>
      <c r="J51" s="17" t="str">
        <f>IF($D51=J$1,$R51,"")</f>
        <v/>
      </c>
      <c r="K51" s="17" t="str">
        <f>IF($D51=K$1,$R51,"")</f>
        <v/>
      </c>
      <c r="L51" s="17" t="str">
        <f>IF($D51=L$1,$R51,"")</f>
        <v/>
      </c>
      <c r="M51" s="17" t="str">
        <f>IF($D51=M$1,$R51,"")</f>
        <v/>
      </c>
      <c r="N51" s="17" t="str">
        <f>IF($D51=N$1,$R51,"")</f>
        <v/>
      </c>
      <c r="O51" s="17" t="str">
        <f>IF($D51=O$1,$R51,"")</f>
        <v/>
      </c>
      <c r="P51" s="17">
        <f>IF($D51=P$1,$R51,"")</f>
        <v>0</v>
      </c>
      <c r="Q51" s="17" t="str">
        <f>IF($D51=Q$1,$R51,"")</f>
        <v/>
      </c>
      <c r="R51" s="77">
        <v>0</v>
      </c>
      <c r="S51" s="76">
        <f>IFERROR(VLOOKUP(D51,Class2018,3,0),"n/a")</f>
        <v>2</v>
      </c>
      <c r="T51" s="87">
        <f>IF($S51="n/a","",IFERROR(COUNTIF($S$2:$S51,"="&amp;S51),""))</f>
        <v>3</v>
      </c>
      <c r="U51" s="58">
        <f t="shared" si="0"/>
        <v>0</v>
      </c>
      <c r="V51" s="58">
        <f t="shared" si="1"/>
        <v>0</v>
      </c>
    </row>
    <row r="52" spans="1:22" ht="13.5" thickBot="1" x14ac:dyDescent="0.25">
      <c r="A52" s="60">
        <v>241</v>
      </c>
      <c r="B52" s="61" t="s">
        <v>117</v>
      </c>
      <c r="C52" s="61" t="str">
        <f>LOWER(B52)</f>
        <v>john downes</v>
      </c>
      <c r="D52" s="62" t="s">
        <v>13</v>
      </c>
      <c r="E52" s="63" t="s">
        <v>118</v>
      </c>
      <c r="F52" s="39" t="s">
        <v>20</v>
      </c>
      <c r="G52" s="25" t="str">
        <f>IF($D52=G$1,$R52,"")</f>
        <v/>
      </c>
      <c r="H52" s="25" t="str">
        <f>IF($D52=H$1,$R52,"")</f>
        <v/>
      </c>
      <c r="I52" s="25" t="str">
        <f>IF($D52=I$1,$R52,"")</f>
        <v/>
      </c>
      <c r="J52" s="25" t="str">
        <f>IF($D52=J$1,$R52,"")</f>
        <v/>
      </c>
      <c r="K52" s="25" t="str">
        <f>IF($D52=K$1,$R52,"")</f>
        <v/>
      </c>
      <c r="L52" s="25" t="str">
        <f>IF($D52=L$1,$R52,"")</f>
        <v/>
      </c>
      <c r="M52" s="25" t="str">
        <f>IF($D52=M$1,$R52,"")</f>
        <v/>
      </c>
      <c r="N52" s="25" t="str">
        <f>IF($D52=N$1,$R52,"")</f>
        <v/>
      </c>
      <c r="O52" s="25" t="str">
        <f>IF($D52=O$1,$R52,"")</f>
        <v/>
      </c>
      <c r="P52" s="25">
        <f>IF($D52=P$1,$R52,"")</f>
        <v>0</v>
      </c>
      <c r="Q52" s="25" t="str">
        <f>IF($D52=Q$1,$R52,"")</f>
        <v/>
      </c>
      <c r="R52" s="75">
        <v>0</v>
      </c>
      <c r="S52" s="78">
        <f>IFERROR(VLOOKUP(D52,Class2018,3,0),"n/a")</f>
        <v>2</v>
      </c>
      <c r="T52" s="88">
        <f>IF($S52="n/a","",IFERROR(COUNTIF($S$2:$S52,"="&amp;S52),""))</f>
        <v>4</v>
      </c>
      <c r="U52" s="66">
        <f t="shared" si="0"/>
        <v>0</v>
      </c>
      <c r="V52" s="66">
        <f t="shared" si="1"/>
        <v>0</v>
      </c>
    </row>
    <row r="53" spans="1:22" x14ac:dyDescent="0.2">
      <c r="A53" s="51">
        <v>77</v>
      </c>
      <c r="B53" s="52" t="s">
        <v>123</v>
      </c>
      <c r="C53" s="52" t="str">
        <f>LOWER(B53)</f>
        <v>craig baird</v>
      </c>
      <c r="D53" s="53" t="s">
        <v>14</v>
      </c>
      <c r="E53" s="54" t="s">
        <v>124</v>
      </c>
      <c r="F53" s="38" t="s">
        <v>20</v>
      </c>
      <c r="G53" s="17" t="str">
        <f>IF($D53=G$1,$R53,"")</f>
        <v/>
      </c>
      <c r="H53" s="17" t="str">
        <f>IF($D53=H$1,$R53,"")</f>
        <v/>
      </c>
      <c r="I53" s="17" t="str">
        <f>IF($D53=I$1,$R53,"")</f>
        <v/>
      </c>
      <c r="J53" s="17" t="str">
        <f>IF($D53=J$1,$R53,"")</f>
        <v/>
      </c>
      <c r="K53" s="17" t="str">
        <f>IF($D53=K$1,$R53,"")</f>
        <v/>
      </c>
      <c r="L53" s="17" t="str">
        <f>IF($D53=L$1,$R53,"")</f>
        <v/>
      </c>
      <c r="M53" s="17" t="str">
        <f>IF($D53=M$1,$R53,"")</f>
        <v/>
      </c>
      <c r="N53" s="17" t="str">
        <f>IF($D53=N$1,$R53,"")</f>
        <v/>
      </c>
      <c r="O53" s="17" t="str">
        <f>IF($D53=O$1,$R53,"")</f>
        <v/>
      </c>
      <c r="P53" s="17" t="str">
        <f>IF($D53=P$1,$R53,"")</f>
        <v/>
      </c>
      <c r="Q53" s="24">
        <f>IF($D53=Q$1,$R53,"")</f>
        <v>0</v>
      </c>
      <c r="R53" s="59">
        <v>0</v>
      </c>
      <c r="S53" s="56">
        <f>IFERROR(VLOOKUP(D53,Class2018,3,0),"n/a")</f>
        <v>1</v>
      </c>
      <c r="T53" s="87">
        <f>IF($S53="n/a","",IFERROR(COUNTIF($S$2:$S53,"="&amp;S53),""))</f>
        <v>1</v>
      </c>
      <c r="U53" s="50">
        <f t="shared" si="0"/>
        <v>0</v>
      </c>
      <c r="V53" s="50">
        <f t="shared" si="1"/>
        <v>0</v>
      </c>
    </row>
    <row r="54" spans="1:22" ht="13.5" thickBot="1" x14ac:dyDescent="0.25">
      <c r="A54" s="60">
        <v>57</v>
      </c>
      <c r="B54" s="61" t="s">
        <v>125</v>
      </c>
      <c r="C54" s="61" t="str">
        <f>LOWER(B54)</f>
        <v>daryl ervine</v>
      </c>
      <c r="D54" s="62" t="s">
        <v>14</v>
      </c>
      <c r="E54" s="63" t="s">
        <v>126</v>
      </c>
      <c r="F54" s="39" t="s">
        <v>20</v>
      </c>
      <c r="G54" s="25" t="str">
        <f>IF($D54=G$1,$R54,"")</f>
        <v/>
      </c>
      <c r="H54" s="25" t="str">
        <f>IF($D54=H$1,$R54,"")</f>
        <v/>
      </c>
      <c r="I54" s="25" t="str">
        <f>IF($D54=I$1,$R54,"")</f>
        <v/>
      </c>
      <c r="J54" s="25" t="str">
        <f>IF($D54=J$1,$R54,"")</f>
        <v/>
      </c>
      <c r="K54" s="25" t="str">
        <f>IF($D54=K$1,$R54,"")</f>
        <v/>
      </c>
      <c r="L54" s="25" t="str">
        <f>IF($D54=L$1,$R54,"")</f>
        <v/>
      </c>
      <c r="M54" s="25" t="str">
        <f>IF($D54=M$1,$R54,"")</f>
        <v/>
      </c>
      <c r="N54" s="25" t="str">
        <f>IF($D54=N$1,$R54,"")</f>
        <v/>
      </c>
      <c r="O54" s="25" t="str">
        <f>IF($D54=O$1,$R54,"")</f>
        <v/>
      </c>
      <c r="P54" s="25" t="str">
        <f>IF($D54=P$1,$R54,"")</f>
        <v/>
      </c>
      <c r="Q54" s="26">
        <f>IF($D54=Q$1,$R54,"")</f>
        <v>0</v>
      </c>
      <c r="R54" s="64">
        <v>0</v>
      </c>
      <c r="S54" s="65">
        <f>IFERROR(VLOOKUP(D54,Class2018,3,0),"n/a")</f>
        <v>1</v>
      </c>
      <c r="T54" s="88">
        <f>IF($S54="n/a","",IFERROR(COUNTIF($S$2:$S54,"="&amp;S54),""))</f>
        <v>2</v>
      </c>
      <c r="U54" s="66">
        <f t="shared" si="0"/>
        <v>0</v>
      </c>
      <c r="V54" s="66">
        <f t="shared" si="1"/>
        <v>0</v>
      </c>
    </row>
    <row r="55" spans="1:22" ht="13.5" thickBot="1" x14ac:dyDescent="0.25">
      <c r="A55" s="79"/>
      <c r="B55" s="80"/>
      <c r="C55" s="80"/>
      <c r="D55" s="80"/>
      <c r="E55" s="19"/>
      <c r="F55" s="31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81"/>
      <c r="S55" s="33"/>
      <c r="T55" s="41"/>
      <c r="U55" s="82">
        <f>SUM(U2:U54)</f>
        <v>640</v>
      </c>
      <c r="V55" s="83">
        <f>SUM(V2:V54)</f>
        <v>990</v>
      </c>
    </row>
    <row r="56" spans="1:22" x14ac:dyDescent="0.2">
      <c r="A56" s="79"/>
      <c r="B56" s="80"/>
      <c r="C56" s="80"/>
      <c r="D56" s="80"/>
      <c r="E56" s="80"/>
      <c r="F56" s="84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53"/>
      <c r="T56" s="18"/>
      <c r="U56" s="81"/>
      <c r="V56" s="81"/>
    </row>
  </sheetData>
  <sortState xmlns:xlrd2="http://schemas.microsoft.com/office/spreadsheetml/2017/richdata2" ref="A2:V48">
    <sortCondition ref="D27:D48"/>
    <sortCondition ref="E27:E48"/>
  </sortState>
  <conditionalFormatting sqref="A2:E54">
    <cfRule type="expression" dxfId="10" priority="34">
      <formula>$D2="OPN"</formula>
    </cfRule>
    <cfRule type="expression" dxfId="9" priority="35">
      <formula>$D2="RES"</formula>
    </cfRule>
    <cfRule type="expression" dxfId="8" priority="36">
      <formula>$D2="SMOD"</formula>
    </cfRule>
    <cfRule type="expression" dxfId="7" priority="37">
      <formula>$D2="CDMOD"</formula>
    </cfRule>
    <cfRule type="expression" dxfId="6" priority="38">
      <formula>$D2="ABMOD"</formula>
    </cfRule>
    <cfRule type="expression" dxfId="5" priority="39">
      <formula>$D2="NBC"</formula>
    </cfRule>
    <cfRule type="expression" dxfId="4" priority="40">
      <formula>$D2="NAC"</formula>
    </cfRule>
    <cfRule type="expression" dxfId="3" priority="41">
      <formula>$D2="SND"</formula>
    </cfRule>
    <cfRule type="expression" dxfId="2" priority="42">
      <formula>$D2="SNC"</formula>
    </cfRule>
    <cfRule type="expression" dxfId="1" priority="43">
      <formula>$D2="SNB"</formula>
    </cfRule>
    <cfRule type="expression" dxfId="0" priority="44">
      <formula>$D2="SNA"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InterstateChallenge2020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Garner</dc:creator>
  <cp:lastModifiedBy>pc</cp:lastModifiedBy>
  <dcterms:created xsi:type="dcterms:W3CDTF">2018-04-30T03:57:57Z</dcterms:created>
  <dcterms:modified xsi:type="dcterms:W3CDTF">2020-03-08T01:59:28Z</dcterms:modified>
</cp:coreProperties>
</file>